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256" windowHeight="12696" tabRatio="500" activeTab="1"/>
  </bookViews>
  <sheets>
    <sheet name="Ergebnisse 2013-14" sheetId="1" r:id="rId1"/>
    <sheet name="Gesamtwertung 2013-14" sheetId="5" r:id="rId2"/>
    <sheet name="Rangliste" sheetId="4" r:id="rId3"/>
    <sheet name="Punktespiegel" sheetId="3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4" l="1"/>
  <c r="C26" i="4"/>
  <c r="C25" i="4"/>
  <c r="C24" i="4"/>
  <c r="C23" i="4"/>
  <c r="C22" i="4"/>
  <c r="C21" i="4"/>
  <c r="C20" i="4"/>
  <c r="C19" i="4"/>
  <c r="C18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0" i="4"/>
  <c r="C10" i="4"/>
  <c r="G9" i="4"/>
  <c r="C9" i="4"/>
  <c r="G8" i="4"/>
  <c r="C8" i="4"/>
  <c r="G7" i="4"/>
  <c r="C7" i="4"/>
  <c r="G6" i="4"/>
  <c r="C6" i="4"/>
  <c r="G5" i="4"/>
  <c r="C5" i="4"/>
  <c r="G4" i="4"/>
  <c r="C4" i="4"/>
  <c r="G15" i="5"/>
  <c r="G14" i="5"/>
  <c r="G16" i="5"/>
  <c r="G8" i="5"/>
  <c r="G13" i="5"/>
  <c r="G12" i="5"/>
  <c r="G9" i="5"/>
  <c r="G6" i="5"/>
  <c r="G7" i="5"/>
  <c r="G11" i="5"/>
  <c r="G10" i="5"/>
  <c r="G5" i="5"/>
  <c r="G4" i="5"/>
  <c r="C27" i="5"/>
  <c r="C24" i="5"/>
  <c r="C23" i="5"/>
  <c r="C22" i="5"/>
  <c r="C20" i="5"/>
  <c r="C19" i="5"/>
  <c r="C17" i="5"/>
  <c r="C14" i="5"/>
  <c r="C10" i="5"/>
  <c r="C16" i="5"/>
  <c r="C13" i="5"/>
  <c r="C18" i="5"/>
  <c r="C12" i="5"/>
  <c r="C26" i="5"/>
  <c r="C25" i="5"/>
  <c r="C7" i="5"/>
  <c r="C6" i="5"/>
  <c r="C21" i="5"/>
  <c r="C11" i="5"/>
  <c r="C4" i="5"/>
  <c r="C15" i="5"/>
  <c r="C5" i="5"/>
  <c r="C9" i="5"/>
  <c r="C8" i="5"/>
</calcChain>
</file>

<file path=xl/sharedStrings.xml><?xml version="1.0" encoding="utf-8"?>
<sst xmlns="http://schemas.openxmlformats.org/spreadsheetml/2006/main" count="340" uniqueCount="80">
  <si>
    <t>Herren</t>
  </si>
  <si>
    <t>Punkte</t>
  </si>
  <si>
    <t>Damen</t>
  </si>
  <si>
    <t>1.</t>
  </si>
  <si>
    <t>Alex Herrarte</t>
  </si>
  <si>
    <t>Tina Lechner</t>
  </si>
  <si>
    <t>2.</t>
  </si>
  <si>
    <t>Sebastian Lechner</t>
  </si>
  <si>
    <t>Claudia Pirker</t>
  </si>
  <si>
    <t>3.</t>
  </si>
  <si>
    <t>Wolfgang Hirner</t>
  </si>
  <si>
    <t>Mirjana Kelec</t>
  </si>
  <si>
    <t>4.</t>
  </si>
  <si>
    <t>Armin Fallwickl</t>
  </si>
  <si>
    <t>Viktorija Putz</t>
  </si>
  <si>
    <t>5.</t>
  </si>
  <si>
    <t>6.</t>
  </si>
  <si>
    <t>Peter-Paul Hahnl</t>
  </si>
  <si>
    <t>7.</t>
  </si>
  <si>
    <t>Christof Brunner</t>
  </si>
  <si>
    <t>8.</t>
  </si>
  <si>
    <t>Peter-Oliver Wielandner</t>
  </si>
  <si>
    <t>9.</t>
  </si>
  <si>
    <t>Hans-Peter Speckmayer</t>
  </si>
  <si>
    <t>10.</t>
  </si>
  <si>
    <t>Wolfgang Fazokas</t>
  </si>
  <si>
    <t>11.</t>
  </si>
  <si>
    <t>Florian Katzlberger</t>
  </si>
  <si>
    <t>Hildegard Strohmeyer</t>
  </si>
  <si>
    <t>Veronika Engstfeld</t>
  </si>
  <si>
    <t>Günther Schwab</t>
  </si>
  <si>
    <t>Eva Ockel</t>
  </si>
  <si>
    <t>Martina Breitkreutz</t>
  </si>
  <si>
    <t>12.</t>
  </si>
  <si>
    <t>13.</t>
  </si>
  <si>
    <t>14.</t>
  </si>
  <si>
    <t>15.</t>
  </si>
  <si>
    <t>16.</t>
  </si>
  <si>
    <t>Renaldo Bartling</t>
  </si>
  <si>
    <t>Punktespiegel</t>
  </si>
  <si>
    <t>Platz</t>
  </si>
  <si>
    <t xml:space="preserve">Florian Katzlberger </t>
  </si>
  <si>
    <t>In der Wertung sind immer die letzten vier Hobbycup-Runden</t>
  </si>
  <si>
    <t>8. Salzburger Hobbycup 2013/14</t>
  </si>
  <si>
    <t>1. Runde - 14. November 2013</t>
  </si>
  <si>
    <t xml:space="preserve">Herren </t>
  </si>
  <si>
    <t>Alexander Herrarte</t>
  </si>
  <si>
    <t>Jörn Wittig</t>
  </si>
  <si>
    <t>Daniel Friedrich</t>
  </si>
  <si>
    <t>Armin Raderbauer</t>
  </si>
  <si>
    <t>Valeria Destro</t>
  </si>
  <si>
    <t>2. Runde - 23. Jänner 2014</t>
  </si>
  <si>
    <t>Frederik Seng</t>
  </si>
  <si>
    <t>Martin Weinberger</t>
  </si>
  <si>
    <t>Tobias Corbe</t>
  </si>
  <si>
    <t>David Opferkuch</t>
  </si>
  <si>
    <t>Christian Reinbacher</t>
  </si>
  <si>
    <t>Leona Vukalic</t>
  </si>
  <si>
    <t>Elisabeth Langer</t>
  </si>
  <si>
    <t>Tina Lechner (w.o.)</t>
  </si>
  <si>
    <t>23.</t>
  </si>
  <si>
    <t>24.</t>
  </si>
  <si>
    <t>Gesamtwertung des 8. Salzburger Hobbycups 2013/14</t>
  </si>
  <si>
    <t>17.</t>
  </si>
  <si>
    <t>19.</t>
  </si>
  <si>
    <t>3. Runde - 13. März 2014</t>
  </si>
  <si>
    <t xml:space="preserve">2. </t>
  </si>
  <si>
    <t>Alice Draenert</t>
  </si>
  <si>
    <t>Valerie Destro</t>
  </si>
  <si>
    <t>Jürgen Schmauzer</t>
  </si>
  <si>
    <t>22.</t>
  </si>
  <si>
    <t>4. Runde - 5. Juni 2014</t>
  </si>
  <si>
    <t>Robert Kogler</t>
  </si>
  <si>
    <t>Karin Pöckl</t>
  </si>
  <si>
    <t>Florian Hofbauer</t>
  </si>
  <si>
    <t>Simon Cortineanu</t>
  </si>
  <si>
    <t>Viola xxx</t>
  </si>
  <si>
    <t>Stand nach der 4. Runde (5. Juni 2014)</t>
  </si>
  <si>
    <t>21.</t>
  </si>
  <si>
    <t>Rangliste der Vereins- und USI-Degenfechter (Stand mit 5. Juni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</si>
</sst>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3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Ruler="0" topLeftCell="A115" workbookViewId="0">
      <selection activeCell="F35" sqref="F35"/>
    </sheetView>
  </sheetViews>
  <sheetFormatPr baseColWidth="10" defaultRowHeight="15.6" x14ac:dyDescent="0.3"/>
  <cols>
    <col min="2" max="2" width="21" bestFit="1" customWidth="1"/>
    <col min="6" max="6" width="19.19921875" bestFit="1" customWidth="1"/>
  </cols>
  <sheetData>
    <row r="1" spans="1:7" ht="18" x14ac:dyDescent="0.35">
      <c r="A1" s="1" t="s">
        <v>43</v>
      </c>
      <c r="B1" s="1"/>
    </row>
    <row r="2" spans="1:7" ht="18" x14ac:dyDescent="0.35">
      <c r="A2" s="1"/>
      <c r="B2" s="1"/>
    </row>
    <row r="3" spans="1:7" ht="18" x14ac:dyDescent="0.35">
      <c r="A3" s="1" t="s">
        <v>44</v>
      </c>
      <c r="B3" s="1"/>
    </row>
    <row r="5" spans="1:7" x14ac:dyDescent="0.3">
      <c r="B5" s="2" t="s">
        <v>45</v>
      </c>
      <c r="C5" s="2" t="s">
        <v>1</v>
      </c>
      <c r="F5" s="2" t="s">
        <v>2</v>
      </c>
      <c r="G5" s="2" t="s">
        <v>1</v>
      </c>
    </row>
    <row r="6" spans="1:7" x14ac:dyDescent="0.3">
      <c r="A6" t="s">
        <v>3</v>
      </c>
      <c r="B6" t="s">
        <v>46</v>
      </c>
      <c r="C6">
        <v>30</v>
      </c>
      <c r="E6" t="s">
        <v>3</v>
      </c>
      <c r="F6" t="s">
        <v>28</v>
      </c>
      <c r="G6">
        <v>30</v>
      </c>
    </row>
    <row r="7" spans="1:7" x14ac:dyDescent="0.3">
      <c r="A7" t="s">
        <v>6</v>
      </c>
      <c r="B7" t="s">
        <v>7</v>
      </c>
      <c r="C7">
        <v>25</v>
      </c>
      <c r="E7" t="s">
        <v>6</v>
      </c>
      <c r="F7" t="s">
        <v>5</v>
      </c>
      <c r="G7">
        <v>25</v>
      </c>
    </row>
    <row r="8" spans="1:7" x14ac:dyDescent="0.3">
      <c r="A8" t="s">
        <v>9</v>
      </c>
      <c r="B8" t="s">
        <v>10</v>
      </c>
      <c r="C8">
        <v>22</v>
      </c>
      <c r="E8" t="s">
        <v>9</v>
      </c>
      <c r="F8" t="s">
        <v>8</v>
      </c>
      <c r="G8">
        <v>22</v>
      </c>
    </row>
    <row r="9" spans="1:7" x14ac:dyDescent="0.3">
      <c r="A9" t="s">
        <v>12</v>
      </c>
      <c r="B9" t="s">
        <v>17</v>
      </c>
      <c r="C9">
        <v>19</v>
      </c>
      <c r="E9" t="s">
        <v>12</v>
      </c>
      <c r="F9" t="s">
        <v>11</v>
      </c>
      <c r="G9">
        <v>19</v>
      </c>
    </row>
    <row r="10" spans="1:7" x14ac:dyDescent="0.3">
      <c r="A10" t="s">
        <v>15</v>
      </c>
      <c r="B10" t="s">
        <v>13</v>
      </c>
      <c r="C10">
        <v>16</v>
      </c>
      <c r="E10" t="s">
        <v>15</v>
      </c>
      <c r="F10" t="s">
        <v>32</v>
      </c>
      <c r="G10">
        <v>16</v>
      </c>
    </row>
    <row r="11" spans="1:7" x14ac:dyDescent="0.3">
      <c r="A11" t="s">
        <v>16</v>
      </c>
      <c r="B11" t="s">
        <v>23</v>
      </c>
      <c r="C11">
        <v>14</v>
      </c>
      <c r="E11" t="s">
        <v>16</v>
      </c>
      <c r="F11" t="s">
        <v>50</v>
      </c>
      <c r="G11">
        <v>14</v>
      </c>
    </row>
    <row r="12" spans="1:7" x14ac:dyDescent="0.3">
      <c r="A12" t="s">
        <v>18</v>
      </c>
      <c r="B12" t="s">
        <v>69</v>
      </c>
      <c r="C12">
        <v>12</v>
      </c>
      <c r="E12" t="s">
        <v>18</v>
      </c>
      <c r="F12" t="s">
        <v>31</v>
      </c>
      <c r="G12">
        <v>12</v>
      </c>
    </row>
    <row r="13" spans="1:7" x14ac:dyDescent="0.3">
      <c r="A13" t="s">
        <v>20</v>
      </c>
      <c r="B13" t="s">
        <v>47</v>
      </c>
      <c r="C13">
        <v>10</v>
      </c>
      <c r="E13" t="s">
        <v>20</v>
      </c>
      <c r="F13" t="s">
        <v>14</v>
      </c>
      <c r="G13">
        <v>10</v>
      </c>
    </row>
    <row r="14" spans="1:7" x14ac:dyDescent="0.3">
      <c r="A14" t="s">
        <v>22</v>
      </c>
      <c r="B14" t="s">
        <v>48</v>
      </c>
      <c r="C14">
        <v>8</v>
      </c>
    </row>
    <row r="15" spans="1:7" x14ac:dyDescent="0.3">
      <c r="A15" t="s">
        <v>24</v>
      </c>
      <c r="B15" t="s">
        <v>49</v>
      </c>
      <c r="C15">
        <v>7</v>
      </c>
    </row>
    <row r="16" spans="1:7" x14ac:dyDescent="0.3">
      <c r="A16" t="s">
        <v>26</v>
      </c>
      <c r="B16" t="s">
        <v>21</v>
      </c>
      <c r="C16">
        <v>6</v>
      </c>
    </row>
    <row r="17" spans="1:7" x14ac:dyDescent="0.3">
      <c r="A17" t="s">
        <v>33</v>
      </c>
      <c r="B17" t="s">
        <v>19</v>
      </c>
      <c r="C17">
        <v>5</v>
      </c>
    </row>
    <row r="20" spans="1:7" ht="18" x14ac:dyDescent="0.35">
      <c r="A20" s="1" t="s">
        <v>51</v>
      </c>
    </row>
    <row r="21" spans="1:7" ht="18" x14ac:dyDescent="0.35">
      <c r="A21" s="1"/>
    </row>
    <row r="22" spans="1:7" x14ac:dyDescent="0.3">
      <c r="B22" t="s">
        <v>0</v>
      </c>
      <c r="C22" t="s">
        <v>1</v>
      </c>
      <c r="F22" t="s">
        <v>2</v>
      </c>
      <c r="G22" t="s">
        <v>1</v>
      </c>
    </row>
    <row r="23" spans="1:7" x14ac:dyDescent="0.3">
      <c r="A23" t="s">
        <v>3</v>
      </c>
      <c r="B23" t="s">
        <v>27</v>
      </c>
      <c r="C23">
        <v>30</v>
      </c>
      <c r="E23" t="s">
        <v>3</v>
      </c>
      <c r="F23" t="s">
        <v>29</v>
      </c>
      <c r="G23">
        <v>30</v>
      </c>
    </row>
    <row r="24" spans="1:7" x14ac:dyDescent="0.3">
      <c r="A24" t="s">
        <v>6</v>
      </c>
      <c r="B24" t="s">
        <v>7</v>
      </c>
      <c r="C24">
        <v>25</v>
      </c>
      <c r="E24" t="s">
        <v>6</v>
      </c>
      <c r="F24" t="s">
        <v>57</v>
      </c>
      <c r="G24">
        <v>25</v>
      </c>
    </row>
    <row r="25" spans="1:7" x14ac:dyDescent="0.3">
      <c r="A25" t="s">
        <v>9</v>
      </c>
      <c r="B25" t="s">
        <v>23</v>
      </c>
      <c r="C25">
        <v>22</v>
      </c>
      <c r="E25" t="s">
        <v>9</v>
      </c>
      <c r="F25" t="s">
        <v>50</v>
      </c>
      <c r="G25">
        <v>22</v>
      </c>
    </row>
    <row r="26" spans="1:7" x14ac:dyDescent="0.3">
      <c r="A26" t="s">
        <v>12</v>
      </c>
      <c r="B26" t="s">
        <v>13</v>
      </c>
      <c r="C26">
        <v>19</v>
      </c>
      <c r="E26" t="s">
        <v>12</v>
      </c>
      <c r="F26" t="s">
        <v>11</v>
      </c>
      <c r="G26">
        <v>19</v>
      </c>
    </row>
    <row r="27" spans="1:7" x14ac:dyDescent="0.3">
      <c r="A27" t="s">
        <v>15</v>
      </c>
      <c r="B27" t="s">
        <v>10</v>
      </c>
      <c r="C27">
        <v>16</v>
      </c>
      <c r="E27" t="s">
        <v>15</v>
      </c>
      <c r="F27" t="s">
        <v>58</v>
      </c>
      <c r="G27">
        <v>16</v>
      </c>
    </row>
    <row r="28" spans="1:7" x14ac:dyDescent="0.3">
      <c r="A28" t="s">
        <v>16</v>
      </c>
      <c r="B28" t="s">
        <v>52</v>
      </c>
      <c r="C28">
        <v>14</v>
      </c>
      <c r="E28" t="s">
        <v>16</v>
      </c>
      <c r="F28" t="s">
        <v>59</v>
      </c>
      <c r="G28">
        <v>14</v>
      </c>
    </row>
    <row r="29" spans="1:7" x14ac:dyDescent="0.3">
      <c r="A29" t="s">
        <v>18</v>
      </c>
      <c r="B29" t="s">
        <v>53</v>
      </c>
      <c r="C29">
        <v>12</v>
      </c>
    </row>
    <row r="30" spans="1:7" x14ac:dyDescent="0.3">
      <c r="A30" t="s">
        <v>20</v>
      </c>
      <c r="B30" t="s">
        <v>17</v>
      </c>
      <c r="C30">
        <v>10</v>
      </c>
    </row>
    <row r="31" spans="1:7" x14ac:dyDescent="0.3">
      <c r="A31" t="s">
        <v>22</v>
      </c>
      <c r="B31" t="s">
        <v>25</v>
      </c>
      <c r="C31">
        <v>8</v>
      </c>
    </row>
    <row r="32" spans="1:7" x14ac:dyDescent="0.3">
      <c r="A32" t="s">
        <v>24</v>
      </c>
      <c r="B32" t="s">
        <v>54</v>
      </c>
      <c r="C32">
        <v>7</v>
      </c>
    </row>
    <row r="33" spans="1:7" x14ac:dyDescent="0.3">
      <c r="A33" t="s">
        <v>26</v>
      </c>
      <c r="B33" t="s">
        <v>55</v>
      </c>
      <c r="C33">
        <v>6</v>
      </c>
    </row>
    <row r="34" spans="1:7" x14ac:dyDescent="0.3">
      <c r="A34" t="s">
        <v>33</v>
      </c>
      <c r="B34" t="s">
        <v>69</v>
      </c>
      <c r="C34">
        <v>5</v>
      </c>
    </row>
    <row r="35" spans="1:7" x14ac:dyDescent="0.3">
      <c r="A35" t="s">
        <v>34</v>
      </c>
      <c r="B35" t="s">
        <v>21</v>
      </c>
      <c r="C35">
        <v>4</v>
      </c>
    </row>
    <row r="36" spans="1:7" x14ac:dyDescent="0.3">
      <c r="A36" t="s">
        <v>35</v>
      </c>
      <c r="B36" t="s">
        <v>56</v>
      </c>
      <c r="C36">
        <v>3</v>
      </c>
    </row>
    <row r="37" spans="1:7" x14ac:dyDescent="0.3">
      <c r="A37" t="s">
        <v>36</v>
      </c>
      <c r="B37" t="s">
        <v>49</v>
      </c>
      <c r="C37">
        <v>2</v>
      </c>
    </row>
    <row r="39" spans="1:7" ht="18" x14ac:dyDescent="0.35">
      <c r="A39" s="1" t="s">
        <v>65</v>
      </c>
    </row>
    <row r="41" spans="1:7" x14ac:dyDescent="0.3">
      <c r="B41" t="s">
        <v>45</v>
      </c>
      <c r="C41" t="s">
        <v>1</v>
      </c>
      <c r="F41" t="s">
        <v>2</v>
      </c>
      <c r="G41" t="s">
        <v>1</v>
      </c>
    </row>
    <row r="42" spans="1:7" x14ac:dyDescent="0.3">
      <c r="A42" t="s">
        <v>3</v>
      </c>
      <c r="B42" t="s">
        <v>27</v>
      </c>
      <c r="C42">
        <v>30</v>
      </c>
      <c r="E42" t="s">
        <v>3</v>
      </c>
      <c r="F42" t="s">
        <v>28</v>
      </c>
      <c r="G42">
        <v>30</v>
      </c>
    </row>
    <row r="43" spans="1:7" x14ac:dyDescent="0.3">
      <c r="A43" t="s">
        <v>6</v>
      </c>
      <c r="B43" t="s">
        <v>7</v>
      </c>
      <c r="C43">
        <v>25</v>
      </c>
      <c r="E43" t="s">
        <v>66</v>
      </c>
      <c r="F43" t="s">
        <v>67</v>
      </c>
      <c r="G43">
        <v>25</v>
      </c>
    </row>
    <row r="44" spans="1:7" x14ac:dyDescent="0.3">
      <c r="A44" t="s">
        <v>9</v>
      </c>
      <c r="B44" t="s">
        <v>38</v>
      </c>
      <c r="C44">
        <v>22</v>
      </c>
      <c r="E44" t="s">
        <v>9</v>
      </c>
      <c r="F44" t="s">
        <v>32</v>
      </c>
      <c r="G44">
        <v>22</v>
      </c>
    </row>
    <row r="45" spans="1:7" x14ac:dyDescent="0.3">
      <c r="A45" t="s">
        <v>12</v>
      </c>
      <c r="B45" t="s">
        <v>13</v>
      </c>
      <c r="C45">
        <v>19</v>
      </c>
      <c r="E45" t="s">
        <v>12</v>
      </c>
      <c r="F45" t="s">
        <v>68</v>
      </c>
      <c r="G45">
        <v>19</v>
      </c>
    </row>
    <row r="46" spans="1:7" x14ac:dyDescent="0.3">
      <c r="A46" t="s">
        <v>15</v>
      </c>
      <c r="B46" t="s">
        <v>23</v>
      </c>
      <c r="C46">
        <v>16</v>
      </c>
      <c r="E46" t="s">
        <v>15</v>
      </c>
      <c r="F46" t="s">
        <v>31</v>
      </c>
      <c r="G46">
        <v>16</v>
      </c>
    </row>
    <row r="47" spans="1:7" x14ac:dyDescent="0.3">
      <c r="A47" t="s">
        <v>16</v>
      </c>
      <c r="B47" t="s">
        <v>19</v>
      </c>
      <c r="C47">
        <v>14</v>
      </c>
      <c r="E47" t="s">
        <v>16</v>
      </c>
      <c r="F47" t="s">
        <v>58</v>
      </c>
      <c r="G47">
        <v>14</v>
      </c>
    </row>
    <row r="48" spans="1:7" x14ac:dyDescent="0.3">
      <c r="A48" t="s">
        <v>18</v>
      </c>
      <c r="B48" t="s">
        <v>49</v>
      </c>
      <c r="C48">
        <v>12</v>
      </c>
    </row>
    <row r="49" spans="1:7" x14ac:dyDescent="0.3">
      <c r="A49" t="s">
        <v>20</v>
      </c>
      <c r="B49" t="s">
        <v>55</v>
      </c>
      <c r="C49">
        <v>10</v>
      </c>
    </row>
    <row r="50" spans="1:7" x14ac:dyDescent="0.3">
      <c r="A50" t="s">
        <v>22</v>
      </c>
      <c r="B50" t="s">
        <v>10</v>
      </c>
      <c r="C50">
        <v>8</v>
      </c>
    </row>
    <row r="51" spans="1:7" x14ac:dyDescent="0.3">
      <c r="A51" t="s">
        <v>24</v>
      </c>
      <c r="B51" t="s">
        <v>69</v>
      </c>
      <c r="C51">
        <v>7</v>
      </c>
    </row>
    <row r="52" spans="1:7" x14ac:dyDescent="0.3">
      <c r="A52" t="s">
        <v>26</v>
      </c>
      <c r="B52" t="s">
        <v>25</v>
      </c>
      <c r="C52">
        <v>6</v>
      </c>
    </row>
    <row r="53" spans="1:7" x14ac:dyDescent="0.3">
      <c r="A53" t="s">
        <v>33</v>
      </c>
      <c r="B53" t="s">
        <v>54</v>
      </c>
      <c r="C53">
        <v>5</v>
      </c>
    </row>
    <row r="54" spans="1:7" x14ac:dyDescent="0.3">
      <c r="A54" t="s">
        <v>34</v>
      </c>
      <c r="B54" t="s">
        <v>52</v>
      </c>
      <c r="C54">
        <v>4</v>
      </c>
    </row>
    <row r="56" spans="1:7" ht="18" x14ac:dyDescent="0.35">
      <c r="A56" s="1" t="s">
        <v>71</v>
      </c>
    </row>
    <row r="58" spans="1:7" x14ac:dyDescent="0.3">
      <c r="B58" t="s">
        <v>0</v>
      </c>
      <c r="C58" t="s">
        <v>1</v>
      </c>
      <c r="F58" t="s">
        <v>2</v>
      </c>
      <c r="G58" t="s">
        <v>1</v>
      </c>
    </row>
    <row r="59" spans="1:7" x14ac:dyDescent="0.3">
      <c r="A59" t="s">
        <v>3</v>
      </c>
      <c r="B59" t="s">
        <v>46</v>
      </c>
      <c r="C59">
        <v>30</v>
      </c>
      <c r="E59" t="s">
        <v>3</v>
      </c>
      <c r="F59" t="s">
        <v>28</v>
      </c>
      <c r="G59">
        <v>30</v>
      </c>
    </row>
    <row r="60" spans="1:7" x14ac:dyDescent="0.3">
      <c r="A60" t="s">
        <v>6</v>
      </c>
      <c r="B60" t="s">
        <v>38</v>
      </c>
      <c r="C60">
        <v>25</v>
      </c>
      <c r="E60" t="s">
        <v>66</v>
      </c>
      <c r="F60" t="s">
        <v>29</v>
      </c>
      <c r="G60">
        <v>25</v>
      </c>
    </row>
    <row r="61" spans="1:7" x14ac:dyDescent="0.3">
      <c r="A61" t="s">
        <v>9</v>
      </c>
      <c r="B61" t="s">
        <v>27</v>
      </c>
      <c r="C61">
        <v>22</v>
      </c>
      <c r="E61" t="s">
        <v>9</v>
      </c>
      <c r="F61" t="s">
        <v>73</v>
      </c>
      <c r="G61">
        <v>22</v>
      </c>
    </row>
    <row r="62" spans="1:7" x14ac:dyDescent="0.3">
      <c r="A62" t="s">
        <v>12</v>
      </c>
      <c r="B62" t="s">
        <v>30</v>
      </c>
      <c r="C62">
        <v>19</v>
      </c>
      <c r="E62" t="s">
        <v>12</v>
      </c>
      <c r="F62" t="s">
        <v>8</v>
      </c>
      <c r="G62">
        <v>19</v>
      </c>
    </row>
    <row r="63" spans="1:7" x14ac:dyDescent="0.3">
      <c r="A63" t="s">
        <v>15</v>
      </c>
      <c r="B63" t="s">
        <v>7</v>
      </c>
      <c r="C63">
        <v>16</v>
      </c>
      <c r="E63" t="s">
        <v>15</v>
      </c>
      <c r="F63" t="s">
        <v>32</v>
      </c>
      <c r="G63">
        <v>16</v>
      </c>
    </row>
    <row r="64" spans="1:7" x14ac:dyDescent="0.3">
      <c r="A64" t="s">
        <v>16</v>
      </c>
      <c r="B64" t="s">
        <v>17</v>
      </c>
      <c r="C64">
        <v>14</v>
      </c>
      <c r="E64" t="s">
        <v>16</v>
      </c>
      <c r="F64" t="s">
        <v>76</v>
      </c>
      <c r="G64">
        <v>14</v>
      </c>
    </row>
    <row r="65" spans="1:7" x14ac:dyDescent="0.3">
      <c r="A65" t="s">
        <v>18</v>
      </c>
      <c r="B65" t="s">
        <v>72</v>
      </c>
      <c r="C65">
        <v>12</v>
      </c>
      <c r="E65" t="s">
        <v>18</v>
      </c>
      <c r="F65" t="s">
        <v>50</v>
      </c>
      <c r="G65">
        <v>12</v>
      </c>
    </row>
    <row r="66" spans="1:7" x14ac:dyDescent="0.3">
      <c r="A66" t="s">
        <v>20</v>
      </c>
      <c r="B66" t="s">
        <v>13</v>
      </c>
      <c r="C66">
        <v>10</v>
      </c>
      <c r="E66" t="s">
        <v>20</v>
      </c>
      <c r="F66" t="s">
        <v>58</v>
      </c>
      <c r="G66">
        <v>10</v>
      </c>
    </row>
    <row r="67" spans="1:7" x14ac:dyDescent="0.3">
      <c r="A67" t="s">
        <v>22</v>
      </c>
      <c r="B67" t="s">
        <v>23</v>
      </c>
      <c r="C67">
        <v>8</v>
      </c>
    </row>
    <row r="68" spans="1:7" x14ac:dyDescent="0.3">
      <c r="A68" t="s">
        <v>24</v>
      </c>
      <c r="B68" t="s">
        <v>74</v>
      </c>
      <c r="C68">
        <v>7</v>
      </c>
    </row>
    <row r="69" spans="1:7" x14ac:dyDescent="0.3">
      <c r="A69" t="s">
        <v>26</v>
      </c>
      <c r="B69" t="s">
        <v>75</v>
      </c>
      <c r="C69">
        <v>6</v>
      </c>
    </row>
    <row r="70" spans="1:7" x14ac:dyDescent="0.3">
      <c r="A70" t="s">
        <v>33</v>
      </c>
      <c r="B70" t="s">
        <v>69</v>
      </c>
      <c r="C70">
        <v>5</v>
      </c>
    </row>
    <row r="71" spans="1:7" x14ac:dyDescent="0.3">
      <c r="A71" t="s">
        <v>34</v>
      </c>
      <c r="B71" t="s">
        <v>54</v>
      </c>
      <c r="C71">
        <v>4</v>
      </c>
    </row>
    <row r="72" spans="1:7" x14ac:dyDescent="0.3">
      <c r="A72" t="s">
        <v>35</v>
      </c>
      <c r="B72" t="s">
        <v>19</v>
      </c>
      <c r="C72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0"/>
  <sheetViews>
    <sheetView tabSelected="1" showRuler="0" workbookViewId="0">
      <selection activeCell="A3" sqref="A3:G27"/>
    </sheetView>
  </sheetViews>
  <sheetFormatPr baseColWidth="10" defaultRowHeight="15.6" x14ac:dyDescent="0.3"/>
  <cols>
    <col min="2" max="2" width="21" bestFit="1" customWidth="1"/>
    <col min="6" max="6" width="19.19921875" bestFit="1" customWidth="1"/>
  </cols>
  <sheetData>
    <row r="1" spans="1:7" ht="18" x14ac:dyDescent="0.35">
      <c r="A1" s="1" t="s">
        <v>62</v>
      </c>
    </row>
    <row r="3" spans="1:7" x14ac:dyDescent="0.3">
      <c r="B3" s="2" t="s">
        <v>0</v>
      </c>
      <c r="C3" s="2" t="s">
        <v>1</v>
      </c>
      <c r="D3" s="2"/>
      <c r="E3" s="2"/>
      <c r="F3" s="2" t="s">
        <v>2</v>
      </c>
      <c r="G3" s="2" t="s">
        <v>1</v>
      </c>
    </row>
    <row r="4" spans="1:7" x14ac:dyDescent="0.3">
      <c r="A4" s="3" t="s">
        <v>3</v>
      </c>
      <c r="B4" t="s">
        <v>7</v>
      </c>
      <c r="C4">
        <f>25+25+25+16</f>
        <v>91</v>
      </c>
      <c r="E4" s="3" t="s">
        <v>3</v>
      </c>
      <c r="F4" t="s">
        <v>28</v>
      </c>
      <c r="G4">
        <f>30+0+30+30</f>
        <v>90</v>
      </c>
    </row>
    <row r="5" spans="1:7" x14ac:dyDescent="0.3">
      <c r="A5" s="3" t="s">
        <v>6</v>
      </c>
      <c r="B5" t="s">
        <v>41</v>
      </c>
      <c r="C5">
        <f>0+30+30+22</f>
        <v>82</v>
      </c>
      <c r="E5" s="3" t="s">
        <v>6</v>
      </c>
      <c r="F5" t="s">
        <v>50</v>
      </c>
      <c r="G5">
        <f>14+22+19+12</f>
        <v>67</v>
      </c>
    </row>
    <row r="6" spans="1:7" x14ac:dyDescent="0.3">
      <c r="A6" s="3" t="s">
        <v>9</v>
      </c>
      <c r="B6" t="s">
        <v>13</v>
      </c>
      <c r="C6">
        <f>16+19+19+10</f>
        <v>64</v>
      </c>
      <c r="E6" s="3" t="s">
        <v>9</v>
      </c>
      <c r="F6" t="s">
        <v>29</v>
      </c>
      <c r="G6">
        <f>0+30+0+25</f>
        <v>55</v>
      </c>
    </row>
    <row r="7" spans="1:7" x14ac:dyDescent="0.3">
      <c r="A7" s="3" t="s">
        <v>12</v>
      </c>
      <c r="B7" t="s">
        <v>23</v>
      </c>
      <c r="C7">
        <f>14+22+16+8</f>
        <v>60</v>
      </c>
      <c r="E7" s="3" t="s">
        <v>12</v>
      </c>
      <c r="F7" t="s">
        <v>32</v>
      </c>
      <c r="G7">
        <f>16+0+22+16</f>
        <v>54</v>
      </c>
    </row>
    <row r="8" spans="1:7" x14ac:dyDescent="0.3">
      <c r="A8" s="3"/>
      <c r="B8" t="s">
        <v>4</v>
      </c>
      <c r="C8">
        <f>30+0+0+30</f>
        <v>60</v>
      </c>
      <c r="E8" s="3" t="s">
        <v>15</v>
      </c>
      <c r="F8" t="s">
        <v>8</v>
      </c>
      <c r="G8">
        <f>22+0+0+19</f>
        <v>41</v>
      </c>
    </row>
    <row r="9" spans="1:7" x14ac:dyDescent="0.3">
      <c r="A9" s="3" t="s">
        <v>16</v>
      </c>
      <c r="B9" t="s">
        <v>38</v>
      </c>
      <c r="C9">
        <f>0+0+22+25</f>
        <v>47</v>
      </c>
      <c r="E9" s="3" t="s">
        <v>16</v>
      </c>
      <c r="F9" t="s">
        <v>58</v>
      </c>
      <c r="G9">
        <f>0+16+14+10</f>
        <v>40</v>
      </c>
    </row>
    <row r="10" spans="1:7" x14ac:dyDescent="0.3">
      <c r="A10" s="3" t="s">
        <v>18</v>
      </c>
      <c r="B10" t="s">
        <v>10</v>
      </c>
      <c r="C10">
        <f>22+16+8+0</f>
        <v>46</v>
      </c>
      <c r="E10" s="3" t="s">
        <v>18</v>
      </c>
      <c r="F10" t="s">
        <v>5</v>
      </c>
      <c r="G10">
        <f>25+14+0+0</f>
        <v>39</v>
      </c>
    </row>
    <row r="11" spans="1:7" x14ac:dyDescent="0.3">
      <c r="A11" s="3" t="s">
        <v>20</v>
      </c>
      <c r="B11" t="s">
        <v>17</v>
      </c>
      <c r="C11">
        <f>19+10+0+14</f>
        <v>43</v>
      </c>
      <c r="E11" s="3" t="s">
        <v>20</v>
      </c>
      <c r="F11" t="s">
        <v>11</v>
      </c>
      <c r="G11">
        <f>19+19+0+0</f>
        <v>38</v>
      </c>
    </row>
    <row r="12" spans="1:7" x14ac:dyDescent="0.3">
      <c r="A12" s="3" t="s">
        <v>22</v>
      </c>
      <c r="B12" t="s">
        <v>69</v>
      </c>
      <c r="C12">
        <f>12+5+7+5</f>
        <v>29</v>
      </c>
      <c r="E12" s="3" t="s">
        <v>22</v>
      </c>
      <c r="F12" t="s">
        <v>31</v>
      </c>
      <c r="G12">
        <f>12+0+16+0</f>
        <v>28</v>
      </c>
    </row>
    <row r="13" spans="1:7" x14ac:dyDescent="0.3">
      <c r="A13" s="3" t="s">
        <v>24</v>
      </c>
      <c r="B13" t="s">
        <v>19</v>
      </c>
      <c r="C13">
        <f>5+0+14+3</f>
        <v>22</v>
      </c>
      <c r="E13" s="3" t="s">
        <v>24</v>
      </c>
      <c r="F13" t="s">
        <v>57</v>
      </c>
      <c r="G13">
        <f>0+25+0+0</f>
        <v>25</v>
      </c>
    </row>
    <row r="14" spans="1:7" x14ac:dyDescent="0.3">
      <c r="A14" s="3" t="s">
        <v>26</v>
      </c>
      <c r="B14" t="s">
        <v>49</v>
      </c>
      <c r="C14">
        <f>7+2+12+0</f>
        <v>21</v>
      </c>
      <c r="E14" s="3" t="s">
        <v>26</v>
      </c>
      <c r="F14" t="s">
        <v>73</v>
      </c>
      <c r="G14">
        <f>0+0+0+22</f>
        <v>22</v>
      </c>
    </row>
    <row r="15" spans="1:7" x14ac:dyDescent="0.3">
      <c r="A15" s="3" t="s">
        <v>33</v>
      </c>
      <c r="B15" t="s">
        <v>30</v>
      </c>
      <c r="C15">
        <f>0+0+0+19</f>
        <v>19</v>
      </c>
      <c r="E15" s="3" t="s">
        <v>33</v>
      </c>
      <c r="F15" t="s">
        <v>76</v>
      </c>
      <c r="G15">
        <f>0+0+0+14</f>
        <v>14</v>
      </c>
    </row>
    <row r="16" spans="1:7" x14ac:dyDescent="0.3">
      <c r="A16" s="3" t="s">
        <v>34</v>
      </c>
      <c r="B16" t="s">
        <v>52</v>
      </c>
      <c r="C16">
        <f>0+14+4+0</f>
        <v>18</v>
      </c>
      <c r="E16" s="3" t="s">
        <v>34</v>
      </c>
      <c r="F16" t="s">
        <v>14</v>
      </c>
      <c r="G16">
        <f>10+0+0+0</f>
        <v>10</v>
      </c>
    </row>
    <row r="17" spans="1:5" x14ac:dyDescent="0.3">
      <c r="A17" s="3" t="s">
        <v>35</v>
      </c>
      <c r="B17" t="s">
        <v>55</v>
      </c>
      <c r="C17">
        <f>0+6+10+0</f>
        <v>16</v>
      </c>
      <c r="E17" s="3"/>
    </row>
    <row r="18" spans="1:5" x14ac:dyDescent="0.3">
      <c r="A18" s="3"/>
      <c r="B18" t="s">
        <v>54</v>
      </c>
      <c r="C18">
        <f>0+7+5+4</f>
        <v>16</v>
      </c>
      <c r="E18" s="3"/>
    </row>
    <row r="19" spans="1:5" x14ac:dyDescent="0.3">
      <c r="A19" s="3" t="s">
        <v>37</v>
      </c>
      <c r="B19" t="s">
        <v>25</v>
      </c>
      <c r="C19">
        <f>0+8+6+0</f>
        <v>14</v>
      </c>
      <c r="E19" s="3"/>
    </row>
    <row r="20" spans="1:5" x14ac:dyDescent="0.3">
      <c r="A20" s="3" t="s">
        <v>63</v>
      </c>
      <c r="B20" t="s">
        <v>53</v>
      </c>
      <c r="C20">
        <f>0+12+0+0</f>
        <v>12</v>
      </c>
      <c r="E20" s="3"/>
    </row>
    <row r="21" spans="1:5" x14ac:dyDescent="0.3">
      <c r="A21" s="3"/>
      <c r="B21" t="s">
        <v>72</v>
      </c>
      <c r="C21">
        <f>0+0+0+12</f>
        <v>12</v>
      </c>
      <c r="E21" s="3"/>
    </row>
    <row r="22" spans="1:5" x14ac:dyDescent="0.3">
      <c r="A22" s="3" t="s">
        <v>64</v>
      </c>
      <c r="B22" t="s">
        <v>21</v>
      </c>
      <c r="C22">
        <f>6+4+0+0</f>
        <v>10</v>
      </c>
      <c r="E22" s="3"/>
    </row>
    <row r="23" spans="1:5" x14ac:dyDescent="0.3">
      <c r="A23" s="3"/>
      <c r="B23" t="s">
        <v>47</v>
      </c>
      <c r="C23">
        <f>10+0+0+0</f>
        <v>10</v>
      </c>
    </row>
    <row r="24" spans="1:5" x14ac:dyDescent="0.3">
      <c r="A24" s="3" t="s">
        <v>78</v>
      </c>
      <c r="B24" t="s">
        <v>48</v>
      </c>
      <c r="C24">
        <f>8+0+0+0</f>
        <v>8</v>
      </c>
    </row>
    <row r="25" spans="1:5" x14ac:dyDescent="0.3">
      <c r="A25" s="3" t="s">
        <v>70</v>
      </c>
      <c r="B25" t="s">
        <v>74</v>
      </c>
      <c r="C25">
        <f>0+0+0+7</f>
        <v>7</v>
      </c>
    </row>
    <row r="26" spans="1:5" x14ac:dyDescent="0.3">
      <c r="A26" s="3" t="s">
        <v>60</v>
      </c>
      <c r="B26" t="s">
        <v>75</v>
      </c>
      <c r="C26">
        <f>0+0+0+6</f>
        <v>6</v>
      </c>
    </row>
    <row r="27" spans="1:5" x14ac:dyDescent="0.3">
      <c r="A27" s="3" t="s">
        <v>61</v>
      </c>
      <c r="B27" t="s">
        <v>56</v>
      </c>
      <c r="C27">
        <f>0+3+0+0</f>
        <v>3</v>
      </c>
    </row>
    <row r="29" spans="1:5" x14ac:dyDescent="0.3">
      <c r="A29" s="3"/>
    </row>
    <row r="30" spans="1:5" x14ac:dyDescent="0.3">
      <c r="A30" s="4" t="s">
        <v>77</v>
      </c>
    </row>
  </sheetData>
  <sortState ref="F4:G16">
    <sortCondition descending="1" ref="G4:G16"/>
  </sortState>
  <phoneticPr fontId="5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1"/>
  <sheetViews>
    <sheetView showRuler="0" workbookViewId="0">
      <selection activeCell="A24" sqref="A24"/>
    </sheetView>
  </sheetViews>
  <sheetFormatPr baseColWidth="10" defaultRowHeight="15.6" x14ac:dyDescent="0.3"/>
  <cols>
    <col min="2" max="2" width="21" bestFit="1" customWidth="1"/>
    <col min="6" max="6" width="22.19921875" bestFit="1" customWidth="1"/>
  </cols>
  <sheetData>
    <row r="1" spans="1:7" ht="18" x14ac:dyDescent="0.35">
      <c r="A1" s="1" t="s">
        <v>79</v>
      </c>
    </row>
    <row r="3" spans="1:7" x14ac:dyDescent="0.3">
      <c r="B3" s="2" t="s">
        <v>0</v>
      </c>
      <c r="C3" s="2" t="s">
        <v>1</v>
      </c>
      <c r="D3" s="2"/>
      <c r="E3" s="2"/>
      <c r="F3" s="2" t="s">
        <v>2</v>
      </c>
      <c r="G3" s="2" t="s">
        <v>1</v>
      </c>
    </row>
    <row r="4" spans="1:7" x14ac:dyDescent="0.3">
      <c r="A4" s="3" t="s">
        <v>3</v>
      </c>
      <c r="B4" t="s">
        <v>7</v>
      </c>
      <c r="C4">
        <f>25+25+25+16</f>
        <v>91</v>
      </c>
      <c r="E4" s="3" t="s">
        <v>3</v>
      </c>
      <c r="F4" t="s">
        <v>28</v>
      </c>
      <c r="G4">
        <f>30+0+30+30</f>
        <v>90</v>
      </c>
    </row>
    <row r="5" spans="1:7" x14ac:dyDescent="0.3">
      <c r="A5" s="3" t="s">
        <v>6</v>
      </c>
      <c r="B5" t="s">
        <v>41</v>
      </c>
      <c r="C5">
        <f>0+30+30+22</f>
        <v>82</v>
      </c>
      <c r="E5" s="3" t="s">
        <v>6</v>
      </c>
      <c r="F5" t="s">
        <v>50</v>
      </c>
      <c r="G5">
        <f>14+22+19+12</f>
        <v>67</v>
      </c>
    </row>
    <row r="6" spans="1:7" x14ac:dyDescent="0.3">
      <c r="A6" s="3" t="s">
        <v>9</v>
      </c>
      <c r="B6" t="s">
        <v>13</v>
      </c>
      <c r="C6">
        <f>16+19+19+10</f>
        <v>64</v>
      </c>
      <c r="E6" s="3" t="s">
        <v>9</v>
      </c>
      <c r="F6" t="s">
        <v>29</v>
      </c>
      <c r="G6">
        <f>0+30+0+25</f>
        <v>55</v>
      </c>
    </row>
    <row r="7" spans="1:7" x14ac:dyDescent="0.3">
      <c r="A7" s="3" t="s">
        <v>12</v>
      </c>
      <c r="B7" t="s">
        <v>23</v>
      </c>
      <c r="C7">
        <f>14+22+16+8</f>
        <v>60</v>
      </c>
      <c r="E7" s="3" t="s">
        <v>12</v>
      </c>
      <c r="F7" t="s">
        <v>32</v>
      </c>
      <c r="G7">
        <f>16+0+22+16</f>
        <v>54</v>
      </c>
    </row>
    <row r="8" spans="1:7" x14ac:dyDescent="0.3">
      <c r="A8" s="3"/>
      <c r="B8" t="s">
        <v>4</v>
      </c>
      <c r="C8">
        <f>30+0+0+30</f>
        <v>60</v>
      </c>
      <c r="E8" s="3" t="s">
        <v>15</v>
      </c>
      <c r="F8" t="s">
        <v>8</v>
      </c>
      <c r="G8">
        <f>22+0+0+19</f>
        <v>41</v>
      </c>
    </row>
    <row r="9" spans="1:7" x14ac:dyDescent="0.3">
      <c r="A9" s="3" t="s">
        <v>16</v>
      </c>
      <c r="B9" t="s">
        <v>38</v>
      </c>
      <c r="C9">
        <f>0+0+22+25</f>
        <v>47</v>
      </c>
      <c r="E9" s="3" t="s">
        <v>16</v>
      </c>
      <c r="F9" t="s">
        <v>58</v>
      </c>
      <c r="G9">
        <f>0+16+14+10</f>
        <v>40</v>
      </c>
    </row>
    <row r="10" spans="1:7" x14ac:dyDescent="0.3">
      <c r="A10" s="3" t="s">
        <v>18</v>
      </c>
      <c r="B10" t="s">
        <v>10</v>
      </c>
      <c r="C10">
        <f>22+16+8+0</f>
        <v>46</v>
      </c>
      <c r="E10" s="3" t="s">
        <v>18</v>
      </c>
      <c r="F10" t="s">
        <v>5</v>
      </c>
      <c r="G10">
        <f>25+14+0+0</f>
        <v>39</v>
      </c>
    </row>
    <row r="11" spans="1:7" x14ac:dyDescent="0.3">
      <c r="A11" s="3" t="s">
        <v>20</v>
      </c>
      <c r="B11" t="s">
        <v>17</v>
      </c>
      <c r="C11">
        <f>19+10+0+14</f>
        <v>43</v>
      </c>
      <c r="E11" s="3" t="s">
        <v>20</v>
      </c>
      <c r="F11" t="s">
        <v>11</v>
      </c>
      <c r="G11">
        <f>19+19+0+0</f>
        <v>38</v>
      </c>
    </row>
    <row r="12" spans="1:7" x14ac:dyDescent="0.3">
      <c r="A12" s="3" t="s">
        <v>22</v>
      </c>
      <c r="B12" t="s">
        <v>69</v>
      </c>
      <c r="C12">
        <f>12+5+7+5</f>
        <v>29</v>
      </c>
      <c r="E12" s="3" t="s">
        <v>22</v>
      </c>
      <c r="F12" t="s">
        <v>31</v>
      </c>
      <c r="G12">
        <f>12+0+16+0</f>
        <v>28</v>
      </c>
    </row>
    <row r="13" spans="1:7" x14ac:dyDescent="0.3">
      <c r="A13" s="3" t="s">
        <v>24</v>
      </c>
      <c r="B13" t="s">
        <v>19</v>
      </c>
      <c r="C13">
        <f>5+0+14+3</f>
        <v>22</v>
      </c>
      <c r="E13" s="3" t="s">
        <v>24</v>
      </c>
      <c r="F13" t="s">
        <v>57</v>
      </c>
      <c r="G13">
        <f>0+25+0+0</f>
        <v>25</v>
      </c>
    </row>
    <row r="14" spans="1:7" x14ac:dyDescent="0.3">
      <c r="A14" s="3" t="s">
        <v>26</v>
      </c>
      <c r="B14" t="s">
        <v>49</v>
      </c>
      <c r="C14">
        <f>7+2+12+0</f>
        <v>21</v>
      </c>
      <c r="E14" s="3" t="s">
        <v>26</v>
      </c>
      <c r="F14" t="s">
        <v>73</v>
      </c>
      <c r="G14">
        <f>0+0+0+22</f>
        <v>22</v>
      </c>
    </row>
    <row r="15" spans="1:7" x14ac:dyDescent="0.3">
      <c r="A15" s="3" t="s">
        <v>33</v>
      </c>
      <c r="B15" t="s">
        <v>30</v>
      </c>
      <c r="C15">
        <f>0+0+0+19</f>
        <v>19</v>
      </c>
      <c r="E15" s="3" t="s">
        <v>33</v>
      </c>
      <c r="F15" t="s">
        <v>76</v>
      </c>
      <c r="G15">
        <f>0+0+0+14</f>
        <v>14</v>
      </c>
    </row>
    <row r="16" spans="1:7" x14ac:dyDescent="0.3">
      <c r="A16" s="3" t="s">
        <v>34</v>
      </c>
      <c r="B16" t="s">
        <v>52</v>
      </c>
      <c r="C16">
        <f>0+14+4+0</f>
        <v>18</v>
      </c>
      <c r="E16" s="3" t="s">
        <v>34</v>
      </c>
      <c r="F16" t="s">
        <v>14</v>
      </c>
      <c r="G16">
        <f>10+0+0+0</f>
        <v>10</v>
      </c>
    </row>
    <row r="17" spans="1:5" x14ac:dyDescent="0.3">
      <c r="A17" s="3" t="s">
        <v>35</v>
      </c>
      <c r="B17" t="s">
        <v>55</v>
      </c>
      <c r="C17">
        <f>0+6+10+0</f>
        <v>16</v>
      </c>
      <c r="E17" s="3"/>
    </row>
    <row r="18" spans="1:5" x14ac:dyDescent="0.3">
      <c r="A18" s="3"/>
      <c r="B18" t="s">
        <v>54</v>
      </c>
      <c r="C18">
        <f>0+7+5+4</f>
        <v>16</v>
      </c>
      <c r="E18" s="3"/>
    </row>
    <row r="19" spans="1:5" x14ac:dyDescent="0.3">
      <c r="A19" s="3" t="s">
        <v>37</v>
      </c>
      <c r="B19" t="s">
        <v>25</v>
      </c>
      <c r="C19">
        <f>0+8+6+0</f>
        <v>14</v>
      </c>
      <c r="E19" s="3"/>
    </row>
    <row r="20" spans="1:5" x14ac:dyDescent="0.3">
      <c r="A20" s="3" t="s">
        <v>63</v>
      </c>
      <c r="B20" t="s">
        <v>53</v>
      </c>
      <c r="C20">
        <f>0+12+0+0</f>
        <v>12</v>
      </c>
      <c r="E20" s="3"/>
    </row>
    <row r="21" spans="1:5" x14ac:dyDescent="0.3">
      <c r="A21" s="3"/>
      <c r="B21" t="s">
        <v>72</v>
      </c>
      <c r="C21">
        <f>0+0+0+12</f>
        <v>12</v>
      </c>
      <c r="E21" s="3"/>
    </row>
    <row r="22" spans="1:5" x14ac:dyDescent="0.3">
      <c r="A22" s="3" t="s">
        <v>64</v>
      </c>
      <c r="B22" t="s">
        <v>21</v>
      </c>
      <c r="C22">
        <f>6+4+0+0</f>
        <v>10</v>
      </c>
      <c r="E22" s="3"/>
    </row>
    <row r="23" spans="1:5" x14ac:dyDescent="0.3">
      <c r="A23" s="3"/>
      <c r="B23" t="s">
        <v>47</v>
      </c>
      <c r="C23">
        <f>10+0+0+0</f>
        <v>10</v>
      </c>
    </row>
    <row r="24" spans="1:5" x14ac:dyDescent="0.3">
      <c r="A24" s="3" t="s">
        <v>78</v>
      </c>
      <c r="B24" t="s">
        <v>48</v>
      </c>
      <c r="C24">
        <f>8+0+0+0</f>
        <v>8</v>
      </c>
    </row>
    <row r="25" spans="1:5" x14ac:dyDescent="0.3">
      <c r="A25" s="3" t="s">
        <v>70</v>
      </c>
      <c r="B25" t="s">
        <v>74</v>
      </c>
      <c r="C25">
        <f>0+0+0+7</f>
        <v>7</v>
      </c>
    </row>
    <row r="26" spans="1:5" x14ac:dyDescent="0.3">
      <c r="A26" s="3" t="s">
        <v>60</v>
      </c>
      <c r="B26" t="s">
        <v>75</v>
      </c>
      <c r="C26">
        <f>0+0+0+6</f>
        <v>6</v>
      </c>
    </row>
    <row r="27" spans="1:5" x14ac:dyDescent="0.3">
      <c r="A27" s="3" t="s">
        <v>61</v>
      </c>
      <c r="B27" t="s">
        <v>56</v>
      </c>
      <c r="C27">
        <f>0+3+0+0</f>
        <v>3</v>
      </c>
    </row>
    <row r="28" spans="1:5" x14ac:dyDescent="0.3">
      <c r="A28" s="3"/>
    </row>
    <row r="29" spans="1:5" x14ac:dyDescent="0.3">
      <c r="A29" s="3"/>
    </row>
    <row r="30" spans="1:5" x14ac:dyDescent="0.3">
      <c r="A30" t="s">
        <v>42</v>
      </c>
    </row>
    <row r="31" spans="1:5" x14ac:dyDescent="0.3">
      <c r="A31" s="3"/>
    </row>
  </sheetData>
  <sortState ref="F4:G17">
    <sortCondition descending="1" ref="G4:G17"/>
  </sortState>
  <phoneticPr fontId="5" type="noConversion"/>
  <pageMargins left="0.75000000000000011" right="0.75000000000000011" top="1" bottom="1" header="0.5" footer="0.5"/>
  <pageSetup paperSize="9" scale="9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Ruler="0" workbookViewId="0">
      <selection activeCell="B20" sqref="B20"/>
    </sheetView>
  </sheetViews>
  <sheetFormatPr baseColWidth="10" defaultRowHeight="15.6" x14ac:dyDescent="0.3"/>
  <sheetData>
    <row r="1" spans="1:2" x14ac:dyDescent="0.3">
      <c r="A1" t="s">
        <v>39</v>
      </c>
    </row>
    <row r="3" spans="1:2" x14ac:dyDescent="0.3">
      <c r="A3" t="s">
        <v>40</v>
      </c>
      <c r="B3" t="s">
        <v>1</v>
      </c>
    </row>
    <row r="4" spans="1:2" x14ac:dyDescent="0.3">
      <c r="A4">
        <v>1</v>
      </c>
      <c r="B4">
        <v>30</v>
      </c>
    </row>
    <row r="5" spans="1:2" x14ac:dyDescent="0.3">
      <c r="A5">
        <v>2</v>
      </c>
      <c r="B5">
        <v>25</v>
      </c>
    </row>
    <row r="6" spans="1:2" x14ac:dyDescent="0.3">
      <c r="A6">
        <v>3</v>
      </c>
      <c r="B6">
        <v>22</v>
      </c>
    </row>
    <row r="7" spans="1:2" x14ac:dyDescent="0.3">
      <c r="A7">
        <v>4</v>
      </c>
      <c r="B7">
        <v>19</v>
      </c>
    </row>
    <row r="8" spans="1:2" x14ac:dyDescent="0.3">
      <c r="A8">
        <v>5</v>
      </c>
      <c r="B8">
        <v>16</v>
      </c>
    </row>
    <row r="9" spans="1:2" x14ac:dyDescent="0.3">
      <c r="A9">
        <v>6</v>
      </c>
      <c r="B9">
        <v>14</v>
      </c>
    </row>
    <row r="10" spans="1:2" x14ac:dyDescent="0.3">
      <c r="A10">
        <v>7</v>
      </c>
      <c r="B10">
        <v>12</v>
      </c>
    </row>
    <row r="11" spans="1:2" x14ac:dyDescent="0.3">
      <c r="A11">
        <v>8</v>
      </c>
      <c r="B11">
        <v>10</v>
      </c>
    </row>
    <row r="12" spans="1:2" x14ac:dyDescent="0.3">
      <c r="A12">
        <v>9</v>
      </c>
      <c r="B12">
        <v>8</v>
      </c>
    </row>
    <row r="13" spans="1:2" x14ac:dyDescent="0.3">
      <c r="A13">
        <v>10</v>
      </c>
      <c r="B13">
        <v>7</v>
      </c>
    </row>
    <row r="14" spans="1:2" x14ac:dyDescent="0.3">
      <c r="A14">
        <v>11</v>
      </c>
      <c r="B14">
        <v>6</v>
      </c>
    </row>
    <row r="15" spans="1:2" x14ac:dyDescent="0.3">
      <c r="A15">
        <v>12</v>
      </c>
      <c r="B15">
        <v>5</v>
      </c>
    </row>
    <row r="16" spans="1:2" x14ac:dyDescent="0.3">
      <c r="A16">
        <v>13</v>
      </c>
      <c r="B16">
        <v>4</v>
      </c>
    </row>
    <row r="17" spans="1:2" x14ac:dyDescent="0.3">
      <c r="A17">
        <v>14</v>
      </c>
      <c r="B17">
        <v>3</v>
      </c>
    </row>
    <row r="18" spans="1:2" x14ac:dyDescent="0.3">
      <c r="A18">
        <v>15</v>
      </c>
      <c r="B18">
        <v>2</v>
      </c>
    </row>
    <row r="19" spans="1:2" x14ac:dyDescent="0.3">
      <c r="A19">
        <v>16</v>
      </c>
      <c r="B19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 2013-14</vt:lpstr>
      <vt:lpstr>Gesamtwertung 2013-14</vt:lpstr>
      <vt:lpstr>Rangliste</vt:lpstr>
      <vt:lpstr>Punktespiegel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Peter-Paul Hahnl</dc:creator>
  <cp:lastModifiedBy>Hinterseer Roman</cp:lastModifiedBy>
  <cp:lastPrinted>2014-01-24T21:15:53Z</cp:lastPrinted>
  <dcterms:created xsi:type="dcterms:W3CDTF">2013-11-15T13:34:24Z</dcterms:created>
  <dcterms:modified xsi:type="dcterms:W3CDTF">2014-06-06T11:53:09Z</dcterms:modified>
</cp:coreProperties>
</file>