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phahnl/Documents/Fechten/Hobbycup/"/>
    </mc:Choice>
  </mc:AlternateContent>
  <xr:revisionPtr revIDLastSave="0" documentId="10_ncr:8100000_{3027BB13-7A9F-1444-A5CF-77A8B6D58982}" xr6:coauthVersionLast="33" xr6:coauthVersionMax="33" xr10:uidLastSave="{00000000-0000-0000-0000-000000000000}"/>
  <bookViews>
    <workbookView xWindow="600" yWindow="460" windowWidth="21480" windowHeight="17340" tabRatio="500" xr2:uid="{00000000-000D-0000-FFFF-FFFF00000000}"/>
  </bookViews>
  <sheets>
    <sheet name="Ergebnisse 2017-18" sheetId="1" r:id="rId1"/>
    <sheet name="Gesamtwertung 2017-18" sheetId="2" r:id="rId2"/>
    <sheet name="Rangliste" sheetId="3" r:id="rId3"/>
    <sheet name="Punktespiegel" sheetId="4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3" l="1"/>
  <c r="C26" i="3"/>
  <c r="C25" i="3"/>
  <c r="C24" i="3"/>
  <c r="C23" i="3"/>
  <c r="C22" i="3"/>
  <c r="C21" i="3"/>
  <c r="C20" i="3"/>
  <c r="C19" i="3"/>
  <c r="C18" i="3"/>
  <c r="C17" i="3"/>
  <c r="C16" i="3"/>
  <c r="G15" i="3"/>
  <c r="C15" i="3"/>
  <c r="G14" i="3"/>
  <c r="C14" i="3"/>
  <c r="G13" i="3"/>
  <c r="C13" i="3"/>
  <c r="G12" i="3"/>
  <c r="C12" i="3"/>
  <c r="G11" i="3"/>
  <c r="C11" i="3"/>
  <c r="G10" i="3"/>
  <c r="C10" i="3"/>
  <c r="G9" i="3"/>
  <c r="C9" i="3"/>
  <c r="G8" i="3"/>
  <c r="C8" i="3"/>
  <c r="G7" i="3"/>
  <c r="C7" i="3"/>
  <c r="G6" i="3"/>
  <c r="C6" i="3"/>
  <c r="G5" i="3"/>
  <c r="C5" i="3"/>
  <c r="G4" i="3"/>
  <c r="C4" i="3"/>
  <c r="G15" i="2"/>
  <c r="G14" i="2"/>
  <c r="G13" i="2"/>
  <c r="G12" i="2"/>
  <c r="G11" i="2"/>
  <c r="G10" i="2"/>
  <c r="G6" i="2"/>
  <c r="G9" i="2"/>
  <c r="G7" i="2"/>
  <c r="G8" i="2"/>
  <c r="G5" i="2"/>
  <c r="G4" i="2"/>
  <c r="C27" i="2"/>
  <c r="C26" i="2"/>
  <c r="C24" i="2"/>
  <c r="C21" i="2"/>
  <c r="C19" i="2"/>
  <c r="C14" i="2"/>
  <c r="C25" i="2"/>
  <c r="C23" i="2"/>
  <c r="C22" i="2"/>
  <c r="C17" i="2"/>
  <c r="C20" i="2"/>
  <c r="C18" i="2"/>
  <c r="C16" i="2"/>
  <c r="C15" i="2"/>
  <c r="C10" i="2"/>
  <c r="C12" i="2"/>
  <c r="C13" i="2"/>
  <c r="C11" i="2"/>
  <c r="C9" i="2"/>
  <c r="C8" i="2"/>
  <c r="C5" i="2"/>
  <c r="C4" i="2"/>
  <c r="C6" i="2"/>
  <c r="C7" i="2"/>
</calcChain>
</file>

<file path=xl/sharedStrings.xml><?xml version="1.0" encoding="utf-8"?>
<sst xmlns="http://schemas.openxmlformats.org/spreadsheetml/2006/main" count="318" uniqueCount="74">
  <si>
    <t>Herren</t>
  </si>
  <si>
    <t>Punkte</t>
  </si>
  <si>
    <t>Damen</t>
  </si>
  <si>
    <t>1.</t>
  </si>
  <si>
    <t>Florian Katzlberger</t>
  </si>
  <si>
    <t>Marie Damisch</t>
  </si>
  <si>
    <t>2.</t>
  </si>
  <si>
    <t>Sebastian Lechner</t>
  </si>
  <si>
    <t>3.</t>
  </si>
  <si>
    <t>Renaldo Bartling</t>
  </si>
  <si>
    <t>4.</t>
  </si>
  <si>
    <t>5.</t>
  </si>
  <si>
    <t>6.</t>
  </si>
  <si>
    <t>Peter Oliver Wielandner</t>
  </si>
  <si>
    <t>7.</t>
  </si>
  <si>
    <t>Wolfgang Hirner</t>
  </si>
  <si>
    <t>Hans-Peter Speckmayer</t>
  </si>
  <si>
    <t>8.</t>
  </si>
  <si>
    <t>9.</t>
  </si>
  <si>
    <t>10.</t>
  </si>
  <si>
    <t>11.</t>
  </si>
  <si>
    <t>12.</t>
  </si>
  <si>
    <t>13.</t>
  </si>
  <si>
    <t>14.</t>
  </si>
  <si>
    <t>15.</t>
  </si>
  <si>
    <t>Frederik Seng</t>
  </si>
  <si>
    <t xml:space="preserve">Herren </t>
  </si>
  <si>
    <t xml:space="preserve">2. </t>
  </si>
  <si>
    <t>Hildegard Strohmeyer</t>
  </si>
  <si>
    <t>Armin Fallwickl</t>
  </si>
  <si>
    <t>Rene Hartke</t>
  </si>
  <si>
    <t>Günther Schwab</t>
  </si>
  <si>
    <t>Punktespiegel</t>
  </si>
  <si>
    <t>Platz</t>
  </si>
  <si>
    <t>Arian Hillebrand</t>
  </si>
  <si>
    <t>Lukas Steger</t>
  </si>
  <si>
    <t>Fabian Rosskopf</t>
  </si>
  <si>
    <t>Stella Lesoine</t>
  </si>
  <si>
    <t>17.</t>
  </si>
  <si>
    <t>18.</t>
  </si>
  <si>
    <t>Viktorija Putz</t>
  </si>
  <si>
    <t>12. Salzburger Hobbycup 2017/18</t>
  </si>
  <si>
    <t>1. Runde - 16. November 2017</t>
  </si>
  <si>
    <t>2. Runde - 11. Jänner 2018</t>
  </si>
  <si>
    <t>Victor Bestler</t>
  </si>
  <si>
    <t>Max Weisbrod</t>
  </si>
  <si>
    <t>Johannes Pavic</t>
  </si>
  <si>
    <t>Franka Weltjen</t>
  </si>
  <si>
    <t>Dijana Dreznjak</t>
  </si>
  <si>
    <t>Elisabeth Ringler</t>
  </si>
  <si>
    <t>Gesamtwertung des 12. Salzburger Hobbycups 2017/18</t>
  </si>
  <si>
    <t>Wilfredo Rodriguez</t>
  </si>
  <si>
    <t>3. Runde - 22. März 2018</t>
  </si>
  <si>
    <t>Vincent Schwarzenbacher</t>
  </si>
  <si>
    <t>Maria Jalon</t>
  </si>
  <si>
    <t>21.</t>
  </si>
  <si>
    <t>Elisabeth Ringer</t>
  </si>
  <si>
    <t>4. Runde - 17. Mai 2018</t>
  </si>
  <si>
    <t>Louis Behrens</t>
  </si>
  <si>
    <t>Dominik Lürzer</t>
  </si>
  <si>
    <t>Andreas Salfitzky</t>
  </si>
  <si>
    <t>Benedikt Stelzhammer</t>
  </si>
  <si>
    <t>Vinzent Wolf</t>
  </si>
  <si>
    <t>Florian Geyer</t>
  </si>
  <si>
    <t>Laura Wurm</t>
  </si>
  <si>
    <t>Sarah König</t>
  </si>
  <si>
    <t>Clelia Heider</t>
  </si>
  <si>
    <t>Jasmin Liebminger</t>
  </si>
  <si>
    <t>19.</t>
  </si>
  <si>
    <t>22.</t>
  </si>
  <si>
    <t>24.</t>
  </si>
  <si>
    <t>Mit Entscheidungstreffer</t>
  </si>
  <si>
    <t>In der Wertung sind immer die letzten vier Runden des Hobbycups</t>
  </si>
  <si>
    <t>Rangliste der Vereins- und USI-Degenfechter (Stand mit 17. Mai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</si>
</sst>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</cellXfs>
  <cellStyles count="41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Excel Built-in Normal" xfId="1" xr:uid="{00000000-0005-0000-0000-000013000000}"/>
    <cellStyle name="Excel Built-in Normal 1" xfId="34" xr:uid="{00000000-0005-0000-0000-000014000000}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workbookViewId="0">
      <selection activeCell="E71" sqref="E71"/>
    </sheetView>
  </sheetViews>
  <sheetFormatPr baseColWidth="10" defaultColWidth="12.6640625" defaultRowHeight="16" x14ac:dyDescent="0.2"/>
  <cols>
    <col min="1" max="1" width="4.1640625" style="1" customWidth="1"/>
    <col min="2" max="2" width="28.5" style="2" bestFit="1" customWidth="1"/>
    <col min="3" max="3" width="8.6640625" style="2" customWidth="1"/>
    <col min="4" max="4" width="12.6640625" style="2"/>
    <col min="5" max="5" width="4.6640625" style="1" customWidth="1"/>
    <col min="6" max="6" width="20.6640625" style="2" customWidth="1"/>
    <col min="7" max="7" width="8.6640625" style="2" customWidth="1"/>
    <col min="8" max="16384" width="12.6640625" style="2"/>
  </cols>
  <sheetData>
    <row r="1" spans="1:7" ht="19" x14ac:dyDescent="0.25">
      <c r="A1" s="3" t="s">
        <v>41</v>
      </c>
      <c r="B1" s="4"/>
    </row>
    <row r="2" spans="1:7" ht="19" x14ac:dyDescent="0.25">
      <c r="A2" s="3"/>
      <c r="B2" s="4"/>
    </row>
    <row r="3" spans="1:7" ht="19" x14ac:dyDescent="0.25">
      <c r="A3" s="3" t="s">
        <v>42</v>
      </c>
      <c r="B3" s="4"/>
    </row>
    <row r="5" spans="1:7" x14ac:dyDescent="0.2">
      <c r="B5" s="5" t="s">
        <v>0</v>
      </c>
      <c r="C5" s="5" t="s">
        <v>1</v>
      </c>
      <c r="D5" s="5"/>
      <c r="E5" s="6"/>
      <c r="F5" s="5" t="s">
        <v>2</v>
      </c>
      <c r="G5" s="5" t="s">
        <v>1</v>
      </c>
    </row>
    <row r="6" spans="1:7" x14ac:dyDescent="0.2">
      <c r="A6" s="1" t="s">
        <v>3</v>
      </c>
      <c r="B6" s="2" t="s">
        <v>51</v>
      </c>
      <c r="C6" s="2">
        <v>30</v>
      </c>
      <c r="E6" s="1" t="s">
        <v>3</v>
      </c>
      <c r="F6" s="2" t="s">
        <v>28</v>
      </c>
      <c r="G6" s="2">
        <v>30</v>
      </c>
    </row>
    <row r="7" spans="1:7" x14ac:dyDescent="0.2">
      <c r="A7" s="1" t="s">
        <v>6</v>
      </c>
      <c r="B7" s="2" t="s">
        <v>7</v>
      </c>
      <c r="C7" s="2">
        <v>25</v>
      </c>
      <c r="E7" s="1" t="s">
        <v>6</v>
      </c>
      <c r="F7" s="2" t="s">
        <v>47</v>
      </c>
      <c r="G7" s="2">
        <v>25</v>
      </c>
    </row>
    <row r="8" spans="1:7" x14ac:dyDescent="0.2">
      <c r="A8" s="1" t="s">
        <v>8</v>
      </c>
      <c r="B8" s="2" t="s">
        <v>9</v>
      </c>
      <c r="C8" s="2">
        <v>22</v>
      </c>
      <c r="E8" s="1" t="s">
        <v>8</v>
      </c>
      <c r="F8" s="2" t="s">
        <v>48</v>
      </c>
      <c r="G8" s="2">
        <v>22</v>
      </c>
    </row>
    <row r="9" spans="1:7" x14ac:dyDescent="0.2">
      <c r="A9" s="1" t="s">
        <v>10</v>
      </c>
      <c r="B9" s="2" t="s">
        <v>29</v>
      </c>
      <c r="C9" s="2">
        <v>19</v>
      </c>
      <c r="E9" s="1" t="s">
        <v>10</v>
      </c>
      <c r="F9" s="2" t="s">
        <v>37</v>
      </c>
      <c r="G9" s="2">
        <v>19</v>
      </c>
    </row>
    <row r="10" spans="1:7" x14ac:dyDescent="0.2">
      <c r="A10" s="1" t="s">
        <v>11</v>
      </c>
      <c r="B10" s="2" t="s">
        <v>44</v>
      </c>
      <c r="C10" s="2">
        <v>16</v>
      </c>
      <c r="E10" s="1" t="s">
        <v>11</v>
      </c>
      <c r="F10" s="2" t="s">
        <v>56</v>
      </c>
      <c r="G10" s="2">
        <v>16</v>
      </c>
    </row>
    <row r="11" spans="1:7" x14ac:dyDescent="0.2">
      <c r="A11" s="1" t="s">
        <v>12</v>
      </c>
      <c r="B11" s="2" t="s">
        <v>35</v>
      </c>
      <c r="C11" s="2">
        <v>14</v>
      </c>
    </row>
    <row r="12" spans="1:7" x14ac:dyDescent="0.2">
      <c r="A12" s="1" t="s">
        <v>14</v>
      </c>
      <c r="B12" s="2" t="s">
        <v>4</v>
      </c>
      <c r="C12" s="2">
        <v>12</v>
      </c>
    </row>
    <row r="13" spans="1:7" x14ac:dyDescent="0.2">
      <c r="A13" s="1" t="s">
        <v>17</v>
      </c>
      <c r="B13" s="2" t="s">
        <v>25</v>
      </c>
      <c r="C13" s="2">
        <v>10</v>
      </c>
    </row>
    <row r="14" spans="1:7" x14ac:dyDescent="0.2">
      <c r="A14" s="1" t="s">
        <v>18</v>
      </c>
      <c r="B14" s="2" t="s">
        <v>13</v>
      </c>
      <c r="C14" s="2">
        <v>8</v>
      </c>
    </row>
    <row r="15" spans="1:7" x14ac:dyDescent="0.2">
      <c r="A15" s="1" t="s">
        <v>19</v>
      </c>
      <c r="B15" s="2" t="s">
        <v>36</v>
      </c>
      <c r="C15" s="2">
        <v>7</v>
      </c>
    </row>
    <row r="16" spans="1:7" x14ac:dyDescent="0.2">
      <c r="A16" s="1" t="s">
        <v>20</v>
      </c>
      <c r="B16" s="2" t="s">
        <v>16</v>
      </c>
      <c r="C16" s="2">
        <v>6</v>
      </c>
    </row>
    <row r="17" spans="1:7" x14ac:dyDescent="0.2">
      <c r="A17" s="1" t="s">
        <v>21</v>
      </c>
      <c r="B17" s="2" t="s">
        <v>45</v>
      </c>
      <c r="C17" s="2">
        <v>5</v>
      </c>
    </row>
    <row r="18" spans="1:7" x14ac:dyDescent="0.2">
      <c r="A18" s="1" t="s">
        <v>22</v>
      </c>
      <c r="B18" s="2" t="s">
        <v>46</v>
      </c>
      <c r="C18" s="2">
        <v>4</v>
      </c>
    </row>
    <row r="19" spans="1:7" x14ac:dyDescent="0.2">
      <c r="A19" s="1" t="s">
        <v>23</v>
      </c>
      <c r="B19" s="2" t="s">
        <v>30</v>
      </c>
      <c r="C19" s="2">
        <v>3</v>
      </c>
    </row>
    <row r="22" spans="1:7" ht="19" x14ac:dyDescent="0.25">
      <c r="A22" s="3" t="s">
        <v>43</v>
      </c>
    </row>
    <row r="23" spans="1:7" ht="19" x14ac:dyDescent="0.25">
      <c r="A23" s="3"/>
    </row>
    <row r="24" spans="1:7" x14ac:dyDescent="0.2">
      <c r="B24" s="5" t="s">
        <v>0</v>
      </c>
      <c r="C24" s="5" t="s">
        <v>1</v>
      </c>
      <c r="D24" s="5"/>
      <c r="E24" s="6"/>
      <c r="F24" s="5" t="s">
        <v>2</v>
      </c>
      <c r="G24" s="5" t="s">
        <v>1</v>
      </c>
    </row>
    <row r="25" spans="1:7" x14ac:dyDescent="0.2">
      <c r="A25" s="1" t="s">
        <v>3</v>
      </c>
      <c r="B25" s="2" t="s">
        <v>7</v>
      </c>
      <c r="C25" s="2">
        <v>30</v>
      </c>
      <c r="E25" s="1" t="s">
        <v>3</v>
      </c>
      <c r="F25" s="2" t="s">
        <v>47</v>
      </c>
      <c r="G25" s="2">
        <v>30</v>
      </c>
    </row>
    <row r="26" spans="1:7" x14ac:dyDescent="0.2">
      <c r="A26" s="1" t="s">
        <v>6</v>
      </c>
      <c r="B26" s="2" t="s">
        <v>15</v>
      </c>
      <c r="C26" s="2">
        <v>25</v>
      </c>
      <c r="E26" s="1" t="s">
        <v>6</v>
      </c>
      <c r="F26" s="2" t="s">
        <v>28</v>
      </c>
      <c r="G26" s="2">
        <v>25</v>
      </c>
    </row>
    <row r="27" spans="1:7" x14ac:dyDescent="0.2">
      <c r="A27" s="1" t="s">
        <v>8</v>
      </c>
      <c r="B27" s="2" t="s">
        <v>4</v>
      </c>
      <c r="C27" s="2">
        <v>22</v>
      </c>
      <c r="E27" s="1" t="s">
        <v>8</v>
      </c>
      <c r="F27" s="2" t="s">
        <v>5</v>
      </c>
      <c r="G27" s="2">
        <v>22</v>
      </c>
    </row>
    <row r="28" spans="1:7" x14ac:dyDescent="0.2">
      <c r="A28" s="1" t="s">
        <v>10</v>
      </c>
      <c r="B28" s="2" t="s">
        <v>9</v>
      </c>
      <c r="C28" s="2">
        <v>19</v>
      </c>
      <c r="E28" s="1" t="s">
        <v>10</v>
      </c>
      <c r="F28" s="2" t="s">
        <v>40</v>
      </c>
      <c r="G28" s="2">
        <v>19</v>
      </c>
    </row>
    <row r="29" spans="1:7" x14ac:dyDescent="0.2">
      <c r="A29" s="1" t="s">
        <v>11</v>
      </c>
      <c r="B29" s="2" t="s">
        <v>29</v>
      </c>
      <c r="C29" s="2">
        <v>16</v>
      </c>
      <c r="E29" s="1" t="s">
        <v>11</v>
      </c>
      <c r="F29" s="2" t="s">
        <v>56</v>
      </c>
      <c r="G29" s="2">
        <v>16</v>
      </c>
    </row>
    <row r="30" spans="1:7" x14ac:dyDescent="0.2">
      <c r="A30" s="1" t="s">
        <v>12</v>
      </c>
      <c r="B30" s="2" t="s">
        <v>13</v>
      </c>
      <c r="C30" s="2">
        <v>14</v>
      </c>
      <c r="E30" s="1" t="s">
        <v>12</v>
      </c>
      <c r="F30" s="2" t="s">
        <v>48</v>
      </c>
      <c r="G30" s="2">
        <v>14</v>
      </c>
    </row>
    <row r="31" spans="1:7" x14ac:dyDescent="0.2">
      <c r="A31" s="1" t="s">
        <v>14</v>
      </c>
      <c r="B31" s="2" t="s">
        <v>44</v>
      </c>
      <c r="C31" s="2">
        <v>12</v>
      </c>
      <c r="E31" s="1" t="s">
        <v>14</v>
      </c>
      <c r="F31" s="2" t="s">
        <v>37</v>
      </c>
      <c r="G31" s="2">
        <v>12</v>
      </c>
    </row>
    <row r="32" spans="1:7" x14ac:dyDescent="0.2">
      <c r="A32" s="1" t="s">
        <v>17</v>
      </c>
      <c r="B32" s="2" t="s">
        <v>36</v>
      </c>
      <c r="C32" s="2">
        <v>10</v>
      </c>
    </row>
    <row r="33" spans="1:7" x14ac:dyDescent="0.2">
      <c r="A33" s="1" t="s">
        <v>18</v>
      </c>
      <c r="B33" s="2" t="s">
        <v>45</v>
      </c>
      <c r="C33" s="2">
        <v>8</v>
      </c>
    </row>
    <row r="34" spans="1:7" x14ac:dyDescent="0.2">
      <c r="A34" s="1" t="s">
        <v>19</v>
      </c>
      <c r="B34" s="2" t="s">
        <v>30</v>
      </c>
      <c r="C34" s="2">
        <v>7</v>
      </c>
    </row>
    <row r="37" spans="1:7" ht="19" x14ac:dyDescent="0.25">
      <c r="A37" s="3" t="s">
        <v>52</v>
      </c>
    </row>
    <row r="39" spans="1:7" x14ac:dyDescent="0.2">
      <c r="B39" s="5" t="s">
        <v>26</v>
      </c>
      <c r="C39" s="5" t="s">
        <v>1</v>
      </c>
      <c r="D39" s="5"/>
      <c r="E39" s="6"/>
      <c r="F39" s="5" t="s">
        <v>2</v>
      </c>
      <c r="G39" s="5" t="s">
        <v>1</v>
      </c>
    </row>
    <row r="40" spans="1:7" x14ac:dyDescent="0.2">
      <c r="A40" s="1" t="s">
        <v>3</v>
      </c>
      <c r="B40" s="2" t="s">
        <v>15</v>
      </c>
      <c r="C40" s="2">
        <v>30</v>
      </c>
      <c r="E40" s="1" t="s">
        <v>3</v>
      </c>
      <c r="F40" s="2" t="s">
        <v>28</v>
      </c>
      <c r="G40" s="2">
        <v>30</v>
      </c>
    </row>
    <row r="41" spans="1:7" x14ac:dyDescent="0.2">
      <c r="A41" s="1" t="s">
        <v>6</v>
      </c>
      <c r="B41" s="2" t="s">
        <v>4</v>
      </c>
      <c r="C41" s="2">
        <v>25</v>
      </c>
      <c r="E41" s="1" t="s">
        <v>27</v>
      </c>
      <c r="F41" s="2" t="s">
        <v>47</v>
      </c>
      <c r="G41" s="2">
        <v>25</v>
      </c>
    </row>
    <row r="42" spans="1:7" x14ac:dyDescent="0.2">
      <c r="A42" s="1" t="s">
        <v>8</v>
      </c>
      <c r="B42" s="2" t="s">
        <v>9</v>
      </c>
      <c r="C42" s="2">
        <v>22</v>
      </c>
      <c r="E42" s="1" t="s">
        <v>8</v>
      </c>
      <c r="F42" s="2" t="s">
        <v>5</v>
      </c>
      <c r="G42" s="2">
        <v>22</v>
      </c>
    </row>
    <row r="43" spans="1:7" x14ac:dyDescent="0.2">
      <c r="A43" s="1" t="s">
        <v>10</v>
      </c>
      <c r="B43" s="2" t="s">
        <v>51</v>
      </c>
      <c r="C43" s="2">
        <v>19</v>
      </c>
      <c r="E43" s="1" t="s">
        <v>10</v>
      </c>
      <c r="F43" s="2" t="s">
        <v>54</v>
      </c>
      <c r="G43" s="2">
        <v>19</v>
      </c>
    </row>
    <row r="44" spans="1:7" x14ac:dyDescent="0.2">
      <c r="A44" s="1" t="s">
        <v>11</v>
      </c>
      <c r="B44" s="2" t="s">
        <v>31</v>
      </c>
      <c r="C44" s="2">
        <v>16</v>
      </c>
      <c r="E44" s="1" t="s">
        <v>11</v>
      </c>
      <c r="F44" s="2" t="s">
        <v>37</v>
      </c>
      <c r="G44" s="2">
        <v>16</v>
      </c>
    </row>
    <row r="45" spans="1:7" x14ac:dyDescent="0.2">
      <c r="A45" s="1" t="s">
        <v>12</v>
      </c>
      <c r="B45" s="2" t="s">
        <v>29</v>
      </c>
      <c r="C45" s="2">
        <v>14</v>
      </c>
      <c r="E45" s="1" t="s">
        <v>12</v>
      </c>
      <c r="F45" s="2" t="s">
        <v>56</v>
      </c>
      <c r="G45" s="2">
        <v>14</v>
      </c>
    </row>
    <row r="46" spans="1:7" x14ac:dyDescent="0.2">
      <c r="A46" s="1" t="s">
        <v>14</v>
      </c>
      <c r="B46" s="2" t="s">
        <v>16</v>
      </c>
      <c r="C46" s="2">
        <v>12</v>
      </c>
      <c r="E46" s="1" t="s">
        <v>14</v>
      </c>
      <c r="F46" s="2" t="s">
        <v>48</v>
      </c>
      <c r="G46" s="2">
        <v>12</v>
      </c>
    </row>
    <row r="47" spans="1:7" x14ac:dyDescent="0.2">
      <c r="A47" s="1" t="s">
        <v>17</v>
      </c>
      <c r="B47" s="2" t="s">
        <v>34</v>
      </c>
      <c r="C47" s="2">
        <v>10</v>
      </c>
    </row>
    <row r="48" spans="1:7" x14ac:dyDescent="0.2">
      <c r="A48" s="1" t="s">
        <v>18</v>
      </c>
      <c r="B48" s="2" t="s">
        <v>25</v>
      </c>
      <c r="C48" s="2">
        <v>8</v>
      </c>
    </row>
    <row r="49" spans="1:7" x14ac:dyDescent="0.2">
      <c r="A49" s="1" t="s">
        <v>19</v>
      </c>
      <c r="B49" s="2" t="s">
        <v>53</v>
      </c>
      <c r="C49" s="2">
        <v>7</v>
      </c>
    </row>
    <row r="50" spans="1:7" x14ac:dyDescent="0.2">
      <c r="A50" s="1" t="s">
        <v>20</v>
      </c>
      <c r="B50" s="2" t="s">
        <v>46</v>
      </c>
      <c r="C50" s="2">
        <v>6</v>
      </c>
    </row>
    <row r="51" spans="1:7" x14ac:dyDescent="0.2">
      <c r="A51" s="1" t="s">
        <v>21</v>
      </c>
      <c r="B51" s="2" t="s">
        <v>13</v>
      </c>
      <c r="C51" s="2">
        <v>5</v>
      </c>
    </row>
    <row r="55" spans="1:7" ht="19" x14ac:dyDescent="0.25">
      <c r="A55" s="3" t="s">
        <v>57</v>
      </c>
    </row>
    <row r="57" spans="1:7" x14ac:dyDescent="0.2">
      <c r="B57" s="5" t="s">
        <v>0</v>
      </c>
      <c r="C57" s="5" t="s">
        <v>1</v>
      </c>
      <c r="D57" s="5"/>
      <c r="E57" s="6"/>
      <c r="F57" s="5" t="s">
        <v>2</v>
      </c>
      <c r="G57" s="5" t="s">
        <v>1</v>
      </c>
    </row>
    <row r="58" spans="1:7" x14ac:dyDescent="0.2">
      <c r="A58" s="1" t="s">
        <v>3</v>
      </c>
      <c r="B58" s="2" t="s">
        <v>7</v>
      </c>
      <c r="C58" s="2">
        <v>30</v>
      </c>
      <c r="E58" s="1" t="s">
        <v>3</v>
      </c>
      <c r="F58" s="2" t="s">
        <v>47</v>
      </c>
      <c r="G58" s="2">
        <v>30</v>
      </c>
    </row>
    <row r="59" spans="1:7" x14ac:dyDescent="0.2">
      <c r="A59" s="1" t="s">
        <v>6</v>
      </c>
      <c r="B59" s="2" t="s">
        <v>15</v>
      </c>
      <c r="C59" s="2">
        <v>25</v>
      </c>
      <c r="E59" s="1" t="s">
        <v>27</v>
      </c>
      <c r="F59" s="2" t="s">
        <v>28</v>
      </c>
      <c r="G59" s="2">
        <v>25</v>
      </c>
    </row>
    <row r="60" spans="1:7" x14ac:dyDescent="0.2">
      <c r="A60" s="1" t="s">
        <v>8</v>
      </c>
      <c r="B60" s="2" t="s">
        <v>16</v>
      </c>
      <c r="C60" s="2">
        <v>22</v>
      </c>
      <c r="E60" s="1" t="s">
        <v>8</v>
      </c>
      <c r="F60" s="2" t="s">
        <v>5</v>
      </c>
      <c r="G60" s="2">
        <v>22</v>
      </c>
    </row>
    <row r="61" spans="1:7" x14ac:dyDescent="0.2">
      <c r="A61" s="1" t="s">
        <v>10</v>
      </c>
      <c r="B61" s="2" t="s">
        <v>58</v>
      </c>
      <c r="C61" s="2">
        <v>19</v>
      </c>
      <c r="E61" s="1" t="s">
        <v>10</v>
      </c>
      <c r="F61" s="2" t="s">
        <v>64</v>
      </c>
      <c r="G61" s="2">
        <v>19</v>
      </c>
    </row>
    <row r="62" spans="1:7" x14ac:dyDescent="0.2">
      <c r="A62" s="1" t="s">
        <v>11</v>
      </c>
      <c r="B62" s="2" t="s">
        <v>4</v>
      </c>
      <c r="C62" s="2">
        <v>16</v>
      </c>
      <c r="E62" s="1" t="s">
        <v>11</v>
      </c>
      <c r="F62" s="2" t="s">
        <v>65</v>
      </c>
      <c r="G62" s="2">
        <v>16</v>
      </c>
    </row>
    <row r="63" spans="1:7" x14ac:dyDescent="0.2">
      <c r="A63" s="1" t="s">
        <v>12</v>
      </c>
      <c r="B63" s="2" t="s">
        <v>59</v>
      </c>
      <c r="C63" s="2">
        <v>14</v>
      </c>
      <c r="E63" s="1" t="s">
        <v>12</v>
      </c>
      <c r="F63" s="2" t="s">
        <v>66</v>
      </c>
      <c r="G63" s="2">
        <v>14</v>
      </c>
    </row>
    <row r="64" spans="1:7" x14ac:dyDescent="0.2">
      <c r="A64" s="1" t="s">
        <v>14</v>
      </c>
      <c r="B64" s="2" t="s">
        <v>60</v>
      </c>
      <c r="C64" s="2">
        <v>12</v>
      </c>
      <c r="E64" s="1" t="s">
        <v>14</v>
      </c>
      <c r="F64" s="2" t="s">
        <v>67</v>
      </c>
      <c r="G64" s="2">
        <v>12</v>
      </c>
    </row>
    <row r="65" spans="1:7" x14ac:dyDescent="0.2">
      <c r="A65" s="1" t="s">
        <v>17</v>
      </c>
      <c r="B65" s="2" t="s">
        <v>25</v>
      </c>
      <c r="C65" s="2">
        <v>10</v>
      </c>
      <c r="E65" s="1" t="s">
        <v>17</v>
      </c>
      <c r="F65" s="2" t="s">
        <v>37</v>
      </c>
      <c r="G65" s="2">
        <v>10</v>
      </c>
    </row>
    <row r="66" spans="1:7" x14ac:dyDescent="0.2">
      <c r="A66" s="1" t="s">
        <v>18</v>
      </c>
      <c r="B66" s="2" t="s">
        <v>61</v>
      </c>
      <c r="C66" s="2">
        <v>8</v>
      </c>
      <c r="E66" s="1" t="s">
        <v>18</v>
      </c>
      <c r="F66" s="2" t="s">
        <v>48</v>
      </c>
      <c r="G66" s="2">
        <v>8</v>
      </c>
    </row>
    <row r="67" spans="1:7" x14ac:dyDescent="0.2">
      <c r="A67" s="1" t="s">
        <v>19</v>
      </c>
      <c r="B67" s="2" t="s">
        <v>62</v>
      </c>
      <c r="C67" s="2">
        <v>7</v>
      </c>
    </row>
    <row r="68" spans="1:7" x14ac:dyDescent="0.2">
      <c r="A68" s="1" t="s">
        <v>20</v>
      </c>
      <c r="B68" s="2" t="s">
        <v>63</v>
      </c>
      <c r="C68" s="2">
        <v>6</v>
      </c>
    </row>
    <row r="69" spans="1:7" x14ac:dyDescent="0.2">
      <c r="A69" s="1" t="s">
        <v>21</v>
      </c>
      <c r="B69" s="2" t="s">
        <v>46</v>
      </c>
      <c r="C69" s="2">
        <v>5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"/>
  <sheetViews>
    <sheetView workbookViewId="0">
      <selection activeCell="C35" sqref="C35"/>
    </sheetView>
  </sheetViews>
  <sheetFormatPr baseColWidth="10" defaultColWidth="12.6640625" defaultRowHeight="16" x14ac:dyDescent="0.2"/>
  <cols>
    <col min="1" max="1" width="12.6640625" style="2"/>
    <col min="2" max="2" width="28.5" style="2" bestFit="1" customWidth="1"/>
    <col min="3" max="5" width="12.6640625" style="2"/>
    <col min="6" max="6" width="23.1640625" style="2" customWidth="1"/>
    <col min="7" max="16384" width="12.6640625" style="2"/>
  </cols>
  <sheetData>
    <row r="1" spans="1:8" ht="19" x14ac:dyDescent="0.25">
      <c r="A1" s="4" t="s">
        <v>50</v>
      </c>
    </row>
    <row r="3" spans="1:8" x14ac:dyDescent="0.2">
      <c r="B3" s="5" t="s">
        <v>0</v>
      </c>
      <c r="C3" s="5" t="s">
        <v>1</v>
      </c>
      <c r="D3" s="5"/>
      <c r="E3" s="8"/>
      <c r="F3" s="5" t="s">
        <v>2</v>
      </c>
      <c r="G3" s="5" t="s">
        <v>1</v>
      </c>
    </row>
    <row r="4" spans="1:8" x14ac:dyDescent="0.2">
      <c r="A4" s="7" t="s">
        <v>3</v>
      </c>
      <c r="B4" s="2" t="s">
        <v>7</v>
      </c>
      <c r="C4" s="2">
        <f>25+30+0+30</f>
        <v>85</v>
      </c>
      <c r="E4" s="7" t="s">
        <v>3</v>
      </c>
      <c r="F4" s="2" t="s">
        <v>28</v>
      </c>
      <c r="G4" s="2">
        <f>30+25+30+25</f>
        <v>110</v>
      </c>
      <c r="H4" s="2" t="s">
        <v>71</v>
      </c>
    </row>
    <row r="5" spans="1:8" x14ac:dyDescent="0.2">
      <c r="A5" s="7" t="s">
        <v>6</v>
      </c>
      <c r="B5" s="2" t="s">
        <v>15</v>
      </c>
      <c r="C5" s="2">
        <f>0+25+30+25</f>
        <v>80</v>
      </c>
      <c r="E5" s="7" t="s">
        <v>6</v>
      </c>
      <c r="F5" s="2" t="s">
        <v>47</v>
      </c>
      <c r="G5" s="2">
        <f>25+30+25+30</f>
        <v>110</v>
      </c>
    </row>
    <row r="6" spans="1:8" x14ac:dyDescent="0.2">
      <c r="A6" s="7" t="s">
        <v>8</v>
      </c>
      <c r="B6" s="2" t="s">
        <v>4</v>
      </c>
      <c r="C6" s="2">
        <f>12+22+25+16</f>
        <v>75</v>
      </c>
      <c r="E6" s="7" t="s">
        <v>8</v>
      </c>
      <c r="F6" s="2" t="s">
        <v>5</v>
      </c>
      <c r="G6" s="2">
        <f>0+22+22+22</f>
        <v>66</v>
      </c>
    </row>
    <row r="7" spans="1:8" x14ac:dyDescent="0.2">
      <c r="A7" s="7" t="s">
        <v>10</v>
      </c>
      <c r="B7" s="2" t="s">
        <v>9</v>
      </c>
      <c r="C7" s="2">
        <f>22+19+22+0</f>
        <v>63</v>
      </c>
      <c r="E7" s="7" t="s">
        <v>10</v>
      </c>
      <c r="F7" s="2" t="s">
        <v>37</v>
      </c>
      <c r="G7" s="2">
        <f>19+12+16+10</f>
        <v>57</v>
      </c>
    </row>
    <row r="8" spans="1:8" x14ac:dyDescent="0.2">
      <c r="A8" s="7" t="s">
        <v>11</v>
      </c>
      <c r="B8" s="2" t="s">
        <v>51</v>
      </c>
      <c r="C8" s="2">
        <f>30+0+19+0</f>
        <v>49</v>
      </c>
      <c r="E8" s="7" t="s">
        <v>11</v>
      </c>
      <c r="F8" s="2" t="s">
        <v>48</v>
      </c>
      <c r="G8" s="2">
        <f>22+14+12+8</f>
        <v>56</v>
      </c>
    </row>
    <row r="9" spans="1:8" x14ac:dyDescent="0.2">
      <c r="A9" s="7"/>
      <c r="B9" s="2" t="s">
        <v>29</v>
      </c>
      <c r="C9" s="2">
        <f>19+16+14+0</f>
        <v>49</v>
      </c>
      <c r="E9" s="7" t="s">
        <v>12</v>
      </c>
      <c r="F9" s="2" t="s">
        <v>49</v>
      </c>
      <c r="G9" s="2">
        <f>16+16+14+0</f>
        <v>46</v>
      </c>
    </row>
    <row r="10" spans="1:8" x14ac:dyDescent="0.2">
      <c r="A10" s="7" t="s">
        <v>14</v>
      </c>
      <c r="B10" s="2" t="s">
        <v>16</v>
      </c>
      <c r="C10" s="2">
        <f>6+0+12+22</f>
        <v>40</v>
      </c>
      <c r="E10" s="7" t="s">
        <v>14</v>
      </c>
      <c r="F10" s="2" t="s">
        <v>40</v>
      </c>
      <c r="G10" s="2">
        <f>0+19+0+0</f>
        <v>19</v>
      </c>
    </row>
    <row r="11" spans="1:8" x14ac:dyDescent="0.2">
      <c r="A11" s="7" t="s">
        <v>17</v>
      </c>
      <c r="B11" s="2" t="s">
        <v>44</v>
      </c>
      <c r="C11" s="2">
        <f>16+12+0+0</f>
        <v>28</v>
      </c>
      <c r="E11" s="7"/>
      <c r="F11" s="2" t="s">
        <v>54</v>
      </c>
      <c r="G11" s="2">
        <f>0+0+19+0</f>
        <v>19</v>
      </c>
    </row>
    <row r="12" spans="1:8" x14ac:dyDescent="0.2">
      <c r="A12" s="7"/>
      <c r="B12" s="2" t="s">
        <v>25</v>
      </c>
      <c r="C12" s="2">
        <f>10+0+8+10</f>
        <v>28</v>
      </c>
      <c r="E12" s="7"/>
      <c r="F12" s="2" t="s">
        <v>64</v>
      </c>
      <c r="G12" s="2">
        <f>0+0+0+19</f>
        <v>19</v>
      </c>
    </row>
    <row r="13" spans="1:8" x14ac:dyDescent="0.2">
      <c r="A13" s="7" t="s">
        <v>19</v>
      </c>
      <c r="B13" s="2" t="s">
        <v>13</v>
      </c>
      <c r="C13" s="2">
        <f>8+14+5+0</f>
        <v>27</v>
      </c>
      <c r="E13" s="7" t="s">
        <v>19</v>
      </c>
      <c r="F13" s="2" t="s">
        <v>65</v>
      </c>
      <c r="G13" s="2">
        <f>0+0+0+16</f>
        <v>16</v>
      </c>
    </row>
    <row r="14" spans="1:8" x14ac:dyDescent="0.2">
      <c r="A14" s="7" t="s">
        <v>20</v>
      </c>
      <c r="B14" s="2" t="s">
        <v>58</v>
      </c>
      <c r="C14" s="2">
        <f>0+0+0+19</f>
        <v>19</v>
      </c>
      <c r="E14" s="7" t="s">
        <v>20</v>
      </c>
      <c r="F14" s="2" t="s">
        <v>66</v>
      </c>
      <c r="G14" s="2">
        <f>0+0+0+14</f>
        <v>14</v>
      </c>
    </row>
    <row r="15" spans="1:8" x14ac:dyDescent="0.2">
      <c r="A15" s="7" t="s">
        <v>21</v>
      </c>
      <c r="B15" s="2" t="s">
        <v>36</v>
      </c>
      <c r="C15" s="2">
        <f>7+10+0+0</f>
        <v>17</v>
      </c>
      <c r="E15" s="7" t="s">
        <v>21</v>
      </c>
      <c r="F15" s="2" t="s">
        <v>67</v>
      </c>
      <c r="G15" s="2">
        <f>0+0+0+12</f>
        <v>12</v>
      </c>
    </row>
    <row r="16" spans="1:8" x14ac:dyDescent="0.2">
      <c r="A16" s="7" t="s">
        <v>22</v>
      </c>
      <c r="B16" s="2" t="s">
        <v>31</v>
      </c>
      <c r="C16" s="2">
        <f>0+0+16+0</f>
        <v>16</v>
      </c>
      <c r="E16" s="1"/>
    </row>
    <row r="17" spans="1:5" x14ac:dyDescent="0.2">
      <c r="A17" s="7" t="s">
        <v>23</v>
      </c>
      <c r="B17" s="2" t="s">
        <v>46</v>
      </c>
      <c r="C17" s="2">
        <f>4+0+6+5</f>
        <v>15</v>
      </c>
      <c r="E17" s="1"/>
    </row>
    <row r="18" spans="1:5" x14ac:dyDescent="0.2">
      <c r="A18" s="7" t="s">
        <v>24</v>
      </c>
      <c r="B18" s="2" t="s">
        <v>35</v>
      </c>
      <c r="C18" s="2">
        <f>14+0+0+0</f>
        <v>14</v>
      </c>
    </row>
    <row r="19" spans="1:5" x14ac:dyDescent="0.2">
      <c r="A19" s="7"/>
      <c r="B19" s="2" t="s">
        <v>59</v>
      </c>
      <c r="C19" s="2">
        <f>0+0+0+14</f>
        <v>14</v>
      </c>
    </row>
    <row r="20" spans="1:5" x14ac:dyDescent="0.2">
      <c r="A20" s="7" t="s">
        <v>38</v>
      </c>
      <c r="B20" s="2" t="s">
        <v>45</v>
      </c>
      <c r="C20" s="2">
        <f>5+8+0+0</f>
        <v>13</v>
      </c>
    </row>
    <row r="21" spans="1:5" x14ac:dyDescent="0.2">
      <c r="A21" s="7" t="s">
        <v>39</v>
      </c>
      <c r="B21" s="2" t="s">
        <v>60</v>
      </c>
      <c r="C21" s="2">
        <f>0+0+0+12</f>
        <v>12</v>
      </c>
    </row>
    <row r="22" spans="1:5" x14ac:dyDescent="0.2">
      <c r="A22" s="7" t="s">
        <v>68</v>
      </c>
      <c r="B22" s="2" t="s">
        <v>30</v>
      </c>
      <c r="C22" s="2">
        <f>3+7+0+0</f>
        <v>10</v>
      </c>
    </row>
    <row r="23" spans="1:5" x14ac:dyDescent="0.2">
      <c r="A23" s="7"/>
      <c r="B23" s="2" t="s">
        <v>34</v>
      </c>
      <c r="C23" s="2">
        <f>0+0+10+0</f>
        <v>10</v>
      </c>
    </row>
    <row r="24" spans="1:5" x14ac:dyDescent="0.2">
      <c r="A24" s="7" t="s">
        <v>55</v>
      </c>
      <c r="B24" s="2" t="s">
        <v>61</v>
      </c>
      <c r="C24" s="2">
        <f>0+0+0+8</f>
        <v>8</v>
      </c>
    </row>
    <row r="25" spans="1:5" x14ac:dyDescent="0.2">
      <c r="A25" s="7" t="s">
        <v>69</v>
      </c>
      <c r="B25" s="2" t="s">
        <v>53</v>
      </c>
      <c r="C25" s="2">
        <f>0+0+7+0</f>
        <v>7</v>
      </c>
    </row>
    <row r="26" spans="1:5" x14ac:dyDescent="0.2">
      <c r="A26" s="7"/>
      <c r="B26" s="2" t="s">
        <v>62</v>
      </c>
      <c r="C26" s="2">
        <f>0+0+0+7</f>
        <v>7</v>
      </c>
    </row>
    <row r="27" spans="1:5" x14ac:dyDescent="0.2">
      <c r="A27" s="7" t="s">
        <v>70</v>
      </c>
      <c r="B27" s="2" t="s">
        <v>63</v>
      </c>
      <c r="C27" s="2">
        <f>0+0+0+6</f>
        <v>6</v>
      </c>
    </row>
    <row r="28" spans="1:5" x14ac:dyDescent="0.2">
      <c r="A28" s="7"/>
    </row>
  </sheetData>
  <sheetProtection selectLockedCells="1" selectUnlockedCells="1"/>
  <sortState ref="F4:G15">
    <sortCondition descending="1" ref="G4:G15"/>
  </sortState>
  <pageMargins left="0.75" right="0.75" top="1" bottom="1" header="0.51180555555555551" footer="0.51180555555555551"/>
  <pageSetup paperSize="9"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workbookViewId="0">
      <selection activeCell="D15" sqref="D15"/>
    </sheetView>
  </sheetViews>
  <sheetFormatPr baseColWidth="10" defaultColWidth="12.6640625" defaultRowHeight="16" x14ac:dyDescent="0.2"/>
  <cols>
    <col min="1" max="1" width="12.6640625" style="2"/>
    <col min="2" max="2" width="28.5" style="2" bestFit="1" customWidth="1"/>
    <col min="3" max="3" width="7.1640625" style="2" bestFit="1" customWidth="1"/>
    <col min="4" max="5" width="12.6640625" style="2"/>
    <col min="6" max="6" width="26.6640625" style="2" customWidth="1"/>
    <col min="7" max="7" width="7.1640625" style="2" bestFit="1" customWidth="1"/>
    <col min="8" max="16384" width="12.6640625" style="2"/>
  </cols>
  <sheetData>
    <row r="1" spans="1:15" ht="19" x14ac:dyDescent="0.25">
      <c r="A1" s="4" t="s">
        <v>73</v>
      </c>
    </row>
    <row r="3" spans="1:15" x14ac:dyDescent="0.2">
      <c r="B3" s="5" t="s">
        <v>0</v>
      </c>
      <c r="C3" s="5" t="s">
        <v>1</v>
      </c>
      <c r="D3" s="5"/>
      <c r="E3" s="5"/>
      <c r="F3" s="5" t="s">
        <v>2</v>
      </c>
      <c r="G3" s="5" t="s">
        <v>1</v>
      </c>
      <c r="I3" s="1"/>
      <c r="J3" s="5"/>
      <c r="K3" s="5"/>
      <c r="L3" s="5"/>
      <c r="M3" s="6"/>
      <c r="N3" s="5"/>
      <c r="O3" s="5"/>
    </row>
    <row r="4" spans="1:15" x14ac:dyDescent="0.2">
      <c r="A4" s="7" t="s">
        <v>3</v>
      </c>
      <c r="B4" s="2" t="s">
        <v>7</v>
      </c>
      <c r="C4" s="2">
        <f>25+30+0+30</f>
        <v>85</v>
      </c>
      <c r="E4" s="7" t="s">
        <v>3</v>
      </c>
      <c r="F4" s="2" t="s">
        <v>28</v>
      </c>
      <c r="G4" s="2">
        <f>30+25+30+25</f>
        <v>110</v>
      </c>
      <c r="I4" s="1"/>
      <c r="M4" s="1"/>
    </row>
    <row r="5" spans="1:15" x14ac:dyDescent="0.2">
      <c r="A5" s="7" t="s">
        <v>6</v>
      </c>
      <c r="B5" s="2" t="s">
        <v>15</v>
      </c>
      <c r="C5" s="2">
        <f>0+25+30+25</f>
        <v>80</v>
      </c>
      <c r="E5" s="7" t="s">
        <v>6</v>
      </c>
      <c r="F5" s="2" t="s">
        <v>47</v>
      </c>
      <c r="G5" s="2">
        <f>25+30+25+30</f>
        <v>110</v>
      </c>
      <c r="I5" s="1"/>
      <c r="M5" s="1"/>
    </row>
    <row r="6" spans="1:15" x14ac:dyDescent="0.2">
      <c r="A6" s="7" t="s">
        <v>8</v>
      </c>
      <c r="B6" s="2" t="s">
        <v>4</v>
      </c>
      <c r="C6" s="2">
        <f>12+22+25+16</f>
        <v>75</v>
      </c>
      <c r="E6" s="7" t="s">
        <v>8</v>
      </c>
      <c r="F6" s="2" t="s">
        <v>5</v>
      </c>
      <c r="G6" s="2">
        <f>0+22+22+22</f>
        <v>66</v>
      </c>
      <c r="I6" s="1"/>
      <c r="M6" s="1"/>
    </row>
    <row r="7" spans="1:15" x14ac:dyDescent="0.2">
      <c r="A7" s="7" t="s">
        <v>10</v>
      </c>
      <c r="B7" s="2" t="s">
        <v>9</v>
      </c>
      <c r="C7" s="2">
        <f>22+19+22+0</f>
        <v>63</v>
      </c>
      <c r="E7" s="7" t="s">
        <v>10</v>
      </c>
      <c r="F7" s="2" t="s">
        <v>37</v>
      </c>
      <c r="G7" s="2">
        <f>19+12+16+10</f>
        <v>57</v>
      </c>
      <c r="I7" s="1"/>
      <c r="M7" s="1"/>
    </row>
    <row r="8" spans="1:15" x14ac:dyDescent="0.2">
      <c r="A8" s="7" t="s">
        <v>11</v>
      </c>
      <c r="B8" s="2" t="s">
        <v>51</v>
      </c>
      <c r="C8" s="2">
        <f>30+0+19+0</f>
        <v>49</v>
      </c>
      <c r="E8" s="7" t="s">
        <v>11</v>
      </c>
      <c r="F8" s="2" t="s">
        <v>48</v>
      </c>
      <c r="G8" s="2">
        <f>22+14+12+8</f>
        <v>56</v>
      </c>
      <c r="I8" s="1"/>
      <c r="M8" s="1"/>
    </row>
    <row r="9" spans="1:15" x14ac:dyDescent="0.2">
      <c r="A9" s="7"/>
      <c r="B9" s="2" t="s">
        <v>29</v>
      </c>
      <c r="C9" s="2">
        <f>19+16+14+0</f>
        <v>49</v>
      </c>
      <c r="E9" s="7" t="s">
        <v>12</v>
      </c>
      <c r="F9" s="2" t="s">
        <v>49</v>
      </c>
      <c r="G9" s="2">
        <f>16+16+14+0</f>
        <v>46</v>
      </c>
      <c r="I9" s="1"/>
      <c r="M9" s="1"/>
    </row>
    <row r="10" spans="1:15" x14ac:dyDescent="0.2">
      <c r="A10" s="7" t="s">
        <v>14</v>
      </c>
      <c r="B10" s="2" t="s">
        <v>16</v>
      </c>
      <c r="C10" s="2">
        <f>6+0+12+22</f>
        <v>40</v>
      </c>
      <c r="E10" s="7" t="s">
        <v>14</v>
      </c>
      <c r="F10" s="2" t="s">
        <v>40</v>
      </c>
      <c r="G10" s="2">
        <f>0+19+0+0</f>
        <v>19</v>
      </c>
      <c r="I10" s="1"/>
      <c r="M10" s="1"/>
    </row>
    <row r="11" spans="1:15" x14ac:dyDescent="0.2">
      <c r="A11" s="7" t="s">
        <v>17</v>
      </c>
      <c r="B11" s="2" t="s">
        <v>44</v>
      </c>
      <c r="C11" s="2">
        <f>16+12+0+0</f>
        <v>28</v>
      </c>
      <c r="E11" s="7"/>
      <c r="F11" s="2" t="s">
        <v>54</v>
      </c>
      <c r="G11" s="2">
        <f>0+0+19+0</f>
        <v>19</v>
      </c>
      <c r="I11" s="1"/>
      <c r="M11" s="1"/>
    </row>
    <row r="12" spans="1:15" x14ac:dyDescent="0.2">
      <c r="A12" s="7"/>
      <c r="B12" s="2" t="s">
        <v>25</v>
      </c>
      <c r="C12" s="2">
        <f>10+0+8+10</f>
        <v>28</v>
      </c>
      <c r="E12" s="7"/>
      <c r="F12" s="2" t="s">
        <v>64</v>
      </c>
      <c r="G12" s="2">
        <f>0+0+0+19</f>
        <v>19</v>
      </c>
      <c r="I12" s="1"/>
      <c r="M12" s="1"/>
    </row>
    <row r="13" spans="1:15" x14ac:dyDescent="0.2">
      <c r="A13" s="7" t="s">
        <v>19</v>
      </c>
      <c r="B13" s="2" t="s">
        <v>13</v>
      </c>
      <c r="C13" s="2">
        <f>8+14+5+0</f>
        <v>27</v>
      </c>
      <c r="E13" s="7" t="s">
        <v>19</v>
      </c>
      <c r="F13" s="2" t="s">
        <v>65</v>
      </c>
      <c r="G13" s="2">
        <f>0+0+0+16</f>
        <v>16</v>
      </c>
      <c r="I13" s="1"/>
      <c r="M13" s="1"/>
    </row>
    <row r="14" spans="1:15" x14ac:dyDescent="0.2">
      <c r="A14" s="7" t="s">
        <v>20</v>
      </c>
      <c r="B14" s="2" t="s">
        <v>58</v>
      </c>
      <c r="C14" s="2">
        <f>0+0+0+19</f>
        <v>19</v>
      </c>
      <c r="E14" s="7" t="s">
        <v>20</v>
      </c>
      <c r="F14" s="2" t="s">
        <v>66</v>
      </c>
      <c r="G14" s="2">
        <f>0+0+0+14</f>
        <v>14</v>
      </c>
      <c r="I14" s="1"/>
      <c r="M14" s="1"/>
    </row>
    <row r="15" spans="1:15" x14ac:dyDescent="0.2">
      <c r="A15" s="7" t="s">
        <v>21</v>
      </c>
      <c r="B15" s="2" t="s">
        <v>36</v>
      </c>
      <c r="C15" s="2">
        <f>7+10+0+0</f>
        <v>17</v>
      </c>
      <c r="E15" s="7" t="s">
        <v>21</v>
      </c>
      <c r="F15" s="2" t="s">
        <v>67</v>
      </c>
      <c r="G15" s="2">
        <f>0+0+0+12</f>
        <v>12</v>
      </c>
      <c r="I15" s="1"/>
      <c r="M15" s="1"/>
    </row>
    <row r="16" spans="1:15" x14ac:dyDescent="0.2">
      <c r="A16" s="7" t="s">
        <v>22</v>
      </c>
      <c r="B16" s="2" t="s">
        <v>31</v>
      </c>
      <c r="C16" s="2">
        <f>0+0+16+0</f>
        <v>16</v>
      </c>
      <c r="E16" s="1"/>
      <c r="I16" s="1"/>
      <c r="M16" s="1"/>
    </row>
    <row r="17" spans="1:13" x14ac:dyDescent="0.2">
      <c r="A17" s="7" t="s">
        <v>23</v>
      </c>
      <c r="B17" s="2" t="s">
        <v>46</v>
      </c>
      <c r="C17" s="2">
        <f>4+0+6+5</f>
        <v>15</v>
      </c>
      <c r="E17" s="1"/>
      <c r="I17" s="1"/>
      <c r="M17" s="1"/>
    </row>
    <row r="18" spans="1:13" x14ac:dyDescent="0.2">
      <c r="A18" s="7" t="s">
        <v>24</v>
      </c>
      <c r="B18" s="2" t="s">
        <v>35</v>
      </c>
      <c r="C18" s="2">
        <f>14+0+0+0</f>
        <v>14</v>
      </c>
      <c r="I18" s="1"/>
      <c r="M18" s="1"/>
    </row>
    <row r="19" spans="1:13" x14ac:dyDescent="0.2">
      <c r="A19" s="7"/>
      <c r="B19" s="2" t="s">
        <v>59</v>
      </c>
      <c r="C19" s="2">
        <f>0+0+0+14</f>
        <v>14</v>
      </c>
      <c r="I19" s="1"/>
      <c r="M19" s="1"/>
    </row>
    <row r="20" spans="1:13" x14ac:dyDescent="0.2">
      <c r="A20" s="7" t="s">
        <v>38</v>
      </c>
      <c r="B20" s="2" t="s">
        <v>45</v>
      </c>
      <c r="C20" s="2">
        <f>5+8+0+0</f>
        <v>13</v>
      </c>
    </row>
    <row r="21" spans="1:13" x14ac:dyDescent="0.2">
      <c r="A21" s="7" t="s">
        <v>39</v>
      </c>
      <c r="B21" s="2" t="s">
        <v>60</v>
      </c>
      <c r="C21" s="2">
        <f>0+0+0+12</f>
        <v>12</v>
      </c>
    </row>
    <row r="22" spans="1:13" x14ac:dyDescent="0.2">
      <c r="A22" s="7" t="s">
        <v>68</v>
      </c>
      <c r="B22" s="2" t="s">
        <v>30</v>
      </c>
      <c r="C22" s="2">
        <f>3+7+0+0</f>
        <v>10</v>
      </c>
    </row>
    <row r="23" spans="1:13" x14ac:dyDescent="0.2">
      <c r="A23" s="7"/>
      <c r="B23" s="2" t="s">
        <v>34</v>
      </c>
      <c r="C23" s="2">
        <f>0+0+10+0</f>
        <v>10</v>
      </c>
    </row>
    <row r="24" spans="1:13" x14ac:dyDescent="0.2">
      <c r="A24" s="7" t="s">
        <v>55</v>
      </c>
      <c r="B24" s="2" t="s">
        <v>61</v>
      </c>
      <c r="C24" s="2">
        <f>0+0+0+8</f>
        <v>8</v>
      </c>
    </row>
    <row r="25" spans="1:13" x14ac:dyDescent="0.2">
      <c r="A25" s="7" t="s">
        <v>69</v>
      </c>
      <c r="B25" s="2" t="s">
        <v>53</v>
      </c>
      <c r="C25" s="2">
        <f>0+0+7+0</f>
        <v>7</v>
      </c>
    </row>
    <row r="26" spans="1:13" x14ac:dyDescent="0.2">
      <c r="A26" s="7"/>
      <c r="B26" s="2" t="s">
        <v>62</v>
      </c>
      <c r="C26" s="2">
        <f>0+0+0+7</f>
        <v>7</v>
      </c>
    </row>
    <row r="27" spans="1:13" x14ac:dyDescent="0.2">
      <c r="A27" s="7" t="s">
        <v>70</v>
      </c>
      <c r="B27" s="2" t="s">
        <v>63</v>
      </c>
      <c r="C27" s="2">
        <f>0+0+0+6</f>
        <v>6</v>
      </c>
    </row>
    <row r="29" spans="1:13" x14ac:dyDescent="0.2">
      <c r="A29" s="2" t="s">
        <v>72</v>
      </c>
    </row>
  </sheetData>
  <sheetProtection selectLockedCells="1" selectUnlockedCells="1"/>
  <sortState ref="F4:G13">
    <sortCondition descending="1" ref="G4:G13"/>
  </sortState>
  <pageMargins left="0.75" right="0.75" top="1" bottom="1" header="0.51180555555555551" footer="0.51180555555555551"/>
  <pageSetup paperSize="9"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workbookViewId="0">
      <selection activeCell="B20" sqref="B20"/>
    </sheetView>
  </sheetViews>
  <sheetFormatPr baseColWidth="10" defaultColWidth="12.6640625" defaultRowHeight="16" x14ac:dyDescent="0.2"/>
  <cols>
    <col min="1" max="16384" width="12.6640625" style="2"/>
  </cols>
  <sheetData>
    <row r="1" spans="1:2" x14ac:dyDescent="0.2">
      <c r="A1" s="2" t="s">
        <v>32</v>
      </c>
    </row>
    <row r="3" spans="1:2" x14ac:dyDescent="0.2">
      <c r="A3" s="2" t="s">
        <v>33</v>
      </c>
      <c r="B3" s="2" t="s">
        <v>1</v>
      </c>
    </row>
    <row r="4" spans="1:2" x14ac:dyDescent="0.2">
      <c r="A4" s="2">
        <v>1</v>
      </c>
      <c r="B4" s="2">
        <v>30</v>
      </c>
    </row>
    <row r="5" spans="1:2" x14ac:dyDescent="0.2">
      <c r="A5" s="2">
        <v>2</v>
      </c>
      <c r="B5" s="2">
        <v>25</v>
      </c>
    </row>
    <row r="6" spans="1:2" x14ac:dyDescent="0.2">
      <c r="A6" s="2">
        <v>3</v>
      </c>
      <c r="B6" s="2">
        <v>22</v>
      </c>
    </row>
    <row r="7" spans="1:2" x14ac:dyDescent="0.2">
      <c r="A7" s="2">
        <v>4</v>
      </c>
      <c r="B7" s="2">
        <v>19</v>
      </c>
    </row>
    <row r="8" spans="1:2" x14ac:dyDescent="0.2">
      <c r="A8" s="2">
        <v>5</v>
      </c>
      <c r="B8" s="2">
        <v>16</v>
      </c>
    </row>
    <row r="9" spans="1:2" x14ac:dyDescent="0.2">
      <c r="A9" s="2">
        <v>6</v>
      </c>
      <c r="B9" s="2">
        <v>14</v>
      </c>
    </row>
    <row r="10" spans="1:2" x14ac:dyDescent="0.2">
      <c r="A10" s="2">
        <v>7</v>
      </c>
      <c r="B10" s="2">
        <v>12</v>
      </c>
    </row>
    <row r="11" spans="1:2" x14ac:dyDescent="0.2">
      <c r="A11" s="2">
        <v>8</v>
      </c>
      <c r="B11" s="2">
        <v>10</v>
      </c>
    </row>
    <row r="12" spans="1:2" x14ac:dyDescent="0.2">
      <c r="A12" s="2">
        <v>9</v>
      </c>
      <c r="B12" s="2">
        <v>8</v>
      </c>
    </row>
    <row r="13" spans="1:2" x14ac:dyDescent="0.2">
      <c r="A13" s="2">
        <v>10</v>
      </c>
      <c r="B13" s="2">
        <v>7</v>
      </c>
    </row>
    <row r="14" spans="1:2" x14ac:dyDescent="0.2">
      <c r="A14" s="2">
        <v>11</v>
      </c>
      <c r="B14" s="2">
        <v>6</v>
      </c>
    </row>
    <row r="15" spans="1:2" x14ac:dyDescent="0.2">
      <c r="A15" s="2">
        <v>12</v>
      </c>
      <c r="B15" s="2">
        <v>5</v>
      </c>
    </row>
    <row r="16" spans="1:2" x14ac:dyDescent="0.2">
      <c r="A16" s="2">
        <v>13</v>
      </c>
      <c r="B16" s="2">
        <v>4</v>
      </c>
    </row>
    <row r="17" spans="1:2" x14ac:dyDescent="0.2">
      <c r="A17" s="2">
        <v>14</v>
      </c>
      <c r="B17" s="2">
        <v>3</v>
      </c>
    </row>
    <row r="18" spans="1:2" x14ac:dyDescent="0.2">
      <c r="A18" s="2">
        <v>15</v>
      </c>
      <c r="B18" s="2">
        <v>2</v>
      </c>
    </row>
    <row r="19" spans="1:2" x14ac:dyDescent="0.2">
      <c r="A19" s="2">
        <v>16</v>
      </c>
      <c r="B19" s="2">
        <v>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Ergebnisse 2017-18</vt:lpstr>
      <vt:lpstr>Gesamtwertung 2017-18</vt:lpstr>
      <vt:lpstr>Rangliste</vt:lpstr>
      <vt:lpstr>Punktespiegel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Peter-Paul Hahnl</cp:lastModifiedBy>
  <cp:lastPrinted>2018-05-17T16:53:29Z</cp:lastPrinted>
  <dcterms:created xsi:type="dcterms:W3CDTF">2016-06-09T22:55:49Z</dcterms:created>
  <dcterms:modified xsi:type="dcterms:W3CDTF">2018-05-17T22:32:19Z</dcterms:modified>
</cp:coreProperties>
</file>