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phahnl/Documents/Fechten/Hobbycup/"/>
    </mc:Choice>
  </mc:AlternateContent>
  <xr:revisionPtr revIDLastSave="0" documentId="13_ncr:1_{FEBC56C5-61D0-0B43-8861-3D92B6CC88ED}" xr6:coauthVersionLast="47" xr6:coauthVersionMax="47" xr10:uidLastSave="{00000000-0000-0000-0000-000000000000}"/>
  <bookViews>
    <workbookView xWindow="0" yWindow="500" windowWidth="25640" windowHeight="17260" tabRatio="500" xr2:uid="{00000000-000D-0000-FFFF-FFFF00000000}"/>
  </bookViews>
  <sheets>
    <sheet name="Ergebnisse 2022-23" sheetId="1" r:id="rId1"/>
    <sheet name="Gesamtwertung 2022-23" sheetId="2" r:id="rId2"/>
    <sheet name="Rangliste" sheetId="3" r:id="rId3"/>
    <sheet name="Punktespieg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3" l="1"/>
  <c r="G12" i="3"/>
  <c r="G7" i="3"/>
  <c r="G11" i="3"/>
  <c r="G6" i="3"/>
  <c r="G9" i="3"/>
  <c r="G8" i="3"/>
  <c r="G10" i="3"/>
  <c r="G5" i="3"/>
  <c r="G4" i="3"/>
  <c r="C17" i="3"/>
  <c r="C20" i="3"/>
  <c r="C19" i="3"/>
  <c r="C18" i="3"/>
  <c r="C16" i="3"/>
  <c r="C12" i="3"/>
  <c r="C11" i="3"/>
  <c r="C7" i="3"/>
  <c r="C15" i="3"/>
  <c r="C13" i="3"/>
  <c r="C10" i="3"/>
  <c r="C6" i="3"/>
  <c r="C14" i="3"/>
  <c r="C9" i="3"/>
  <c r="C4" i="3"/>
  <c r="C8" i="3"/>
  <c r="C5" i="3"/>
  <c r="G10" i="2"/>
  <c r="G7" i="2"/>
  <c r="G9" i="2"/>
  <c r="G6" i="2"/>
  <c r="G5" i="2"/>
  <c r="G8" i="2"/>
  <c r="G4" i="2"/>
  <c r="C16" i="2"/>
  <c r="C18" i="2"/>
  <c r="C14" i="2"/>
  <c r="C17" i="2"/>
  <c r="C15" i="2"/>
  <c r="C12" i="2"/>
  <c r="C11" i="2"/>
  <c r="C13" i="2"/>
  <c r="C9" i="2"/>
  <c r="C5" i="2"/>
  <c r="C6" i="2"/>
  <c r="C7" i="2"/>
  <c r="C10" i="2"/>
  <c r="C8" i="2"/>
  <c r="C4" i="2"/>
</calcChain>
</file>

<file path=xl/sharedStrings.xml><?xml version="1.0" encoding="utf-8"?>
<sst xmlns="http://schemas.openxmlformats.org/spreadsheetml/2006/main" count="228" uniqueCount="60">
  <si>
    <t>Herren</t>
  </si>
  <si>
    <t>Punkte</t>
  </si>
  <si>
    <t>Damen</t>
  </si>
  <si>
    <t>1.</t>
  </si>
  <si>
    <t>Florian Katzlberger</t>
  </si>
  <si>
    <t>2.</t>
  </si>
  <si>
    <t>Sebastian Lechner</t>
  </si>
  <si>
    <t>3.</t>
  </si>
  <si>
    <t>Renaldo Bartling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</si>
  <si>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</si>
  <si>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</si>
  <si>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</si>
  <si>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</si>
  <si>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</si>
  <si>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</si>
  <si>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</si>
  <si>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</si>
  <si>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</si>
  <si>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Herren </t>
  </si>
  <si>
    <t xml:space="preserve">2. </t>
  </si>
  <si>
    <t>Hildegard Strohmeyer</t>
  </si>
  <si>
    <t>Punktespiegel</t>
  </si>
  <si>
    <t>Platz</t>
  </si>
  <si>
    <t>Fabian Rosskopf</t>
  </si>
  <si>
    <t>In der Wertung sind immer die letzten vier Runden des Hobbycups</t>
  </si>
  <si>
    <t>Peter-Paul Hahnl</t>
  </si>
  <si>
    <t>Johannes Pavic</t>
  </si>
  <si>
    <t>Maximilian Aschenbrenner</t>
  </si>
  <si>
    <t>Ingmar Piglosiewicz</t>
  </si>
  <si>
    <t>Jürgen Schmauzer</t>
  </si>
  <si>
    <t>Ursula Hinterseer</t>
  </si>
  <si>
    <t>Beatrix Umlauf</t>
  </si>
  <si>
    <t>Ulli Mack</t>
  </si>
  <si>
    <t xml:space="preserve">Schenia Petrovska </t>
  </si>
  <si>
    <t>16. Salzburger Hobbycup 2022/23</t>
  </si>
  <si>
    <t>1. Runde - 10. November 2022</t>
  </si>
  <si>
    <t>2. Runde - 19. Jänner 2023</t>
  </si>
  <si>
    <t>3. Runde - 30. März 2023</t>
  </si>
  <si>
    <t>4. Runde - 2. Juni 2023</t>
  </si>
  <si>
    <t>Anna-Lea Ulm</t>
  </si>
  <si>
    <t>Emma Ebmeyr</t>
  </si>
  <si>
    <t>Tabea Baur</t>
  </si>
  <si>
    <t>Gesamtwertung des 16. Salzburger Hobbycups 2022/23</t>
  </si>
  <si>
    <t>Wolfgang Hirner</t>
  </si>
  <si>
    <t>Max Schiefer</t>
  </si>
  <si>
    <t>Andre Nebauer</t>
  </si>
  <si>
    <t>Thilo Kögl</t>
  </si>
  <si>
    <t>Christian Bamberger</t>
  </si>
  <si>
    <t>13.</t>
  </si>
  <si>
    <t>14.</t>
  </si>
  <si>
    <t>15.</t>
  </si>
  <si>
    <t>16.</t>
  </si>
  <si>
    <t>Peter Oliver Wielandner</t>
  </si>
  <si>
    <t>Stefanie Deisl</t>
  </si>
  <si>
    <t>Markus Deisl</t>
  </si>
  <si>
    <t>17.</t>
  </si>
  <si>
    <t>Geraldine Paschen</t>
  </si>
  <si>
    <t>Emma Ebmeyer</t>
  </si>
  <si>
    <t>Stefan Strasser</t>
  </si>
  <si>
    <t>Rangliste der Vereins- und USI-Degenfechter (Stand mit 30. März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</si>
</sst>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</cellXfs>
  <cellStyles count="41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Excel Built-in Normal" xfId="1" xr:uid="{00000000-0005-0000-0000-000013000000}"/>
    <cellStyle name="Excel Built-in Normal 1" xfId="34" xr:uid="{00000000-0005-0000-0000-00001400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workbookViewId="0">
      <selection activeCell="B47" sqref="B47"/>
    </sheetView>
  </sheetViews>
  <sheetFormatPr baseColWidth="10" defaultColWidth="12.6640625" defaultRowHeight="16" x14ac:dyDescent="0.2"/>
  <cols>
    <col min="1" max="1" width="4.1640625" style="1" customWidth="1"/>
    <col min="2" max="2" width="28.5" style="2" bestFit="1" customWidth="1"/>
    <col min="3" max="3" width="8.6640625" style="2" customWidth="1"/>
    <col min="4" max="4" width="12.6640625" style="2"/>
    <col min="5" max="5" width="4.6640625" style="1" customWidth="1"/>
    <col min="6" max="6" width="20.6640625" style="2" customWidth="1"/>
    <col min="7" max="7" width="8.6640625" style="2" customWidth="1"/>
    <col min="8" max="16384" width="12.6640625" style="2"/>
  </cols>
  <sheetData>
    <row r="1" spans="1:7" ht="19" x14ac:dyDescent="0.25">
      <c r="A1" s="3" t="s">
        <v>34</v>
      </c>
      <c r="B1" s="4"/>
    </row>
    <row r="2" spans="1:7" ht="19" x14ac:dyDescent="0.25">
      <c r="A2" s="3"/>
      <c r="B2" s="4"/>
    </row>
    <row r="3" spans="1:7" ht="19" x14ac:dyDescent="0.25">
      <c r="A3" s="3" t="s">
        <v>35</v>
      </c>
      <c r="B3" s="4"/>
    </row>
    <row r="5" spans="1:7" x14ac:dyDescent="0.2">
      <c r="B5" s="5" t="s">
        <v>0</v>
      </c>
      <c r="C5" s="5" t="s">
        <v>1</v>
      </c>
      <c r="D5" s="5"/>
      <c r="E5" s="6"/>
      <c r="F5" s="5" t="s">
        <v>2</v>
      </c>
      <c r="G5" s="5" t="s">
        <v>1</v>
      </c>
    </row>
    <row r="6" spans="1:7" x14ac:dyDescent="0.2">
      <c r="A6" s="1" t="s">
        <v>3</v>
      </c>
      <c r="B6" s="2" t="s">
        <v>4</v>
      </c>
      <c r="C6" s="2">
        <v>30</v>
      </c>
      <c r="E6" s="1" t="s">
        <v>3</v>
      </c>
      <c r="F6" s="2" t="s">
        <v>39</v>
      </c>
      <c r="G6" s="2">
        <v>30</v>
      </c>
    </row>
    <row r="7" spans="1:7" x14ac:dyDescent="0.2">
      <c r="A7" s="1" t="s">
        <v>5</v>
      </c>
      <c r="B7" s="2" t="s">
        <v>28</v>
      </c>
      <c r="C7" s="2">
        <v>25</v>
      </c>
      <c r="E7" s="1" t="s">
        <v>5</v>
      </c>
      <c r="F7" s="2" t="s">
        <v>57</v>
      </c>
      <c r="G7" s="2">
        <v>25</v>
      </c>
    </row>
    <row r="8" spans="1:7" x14ac:dyDescent="0.2">
      <c r="A8" s="1" t="s">
        <v>7</v>
      </c>
      <c r="B8" s="2" t="s">
        <v>43</v>
      </c>
      <c r="C8" s="2">
        <v>22</v>
      </c>
      <c r="E8" s="1" t="s">
        <v>7</v>
      </c>
      <c r="F8" s="2" t="s">
        <v>30</v>
      </c>
      <c r="G8" s="2">
        <v>22</v>
      </c>
    </row>
    <row r="9" spans="1:7" x14ac:dyDescent="0.2">
      <c r="A9" s="1" t="s">
        <v>9</v>
      </c>
      <c r="B9" s="2" t="s">
        <v>44</v>
      </c>
      <c r="C9" s="2">
        <v>19</v>
      </c>
      <c r="E9" s="1" t="s">
        <v>9</v>
      </c>
      <c r="F9" s="2" t="s">
        <v>41</v>
      </c>
      <c r="G9" s="2">
        <v>19</v>
      </c>
    </row>
    <row r="10" spans="1:7" x14ac:dyDescent="0.2">
      <c r="A10" s="1" t="s">
        <v>10</v>
      </c>
      <c r="B10" s="2" t="s">
        <v>26</v>
      </c>
      <c r="C10" s="2">
        <v>16</v>
      </c>
    </row>
    <row r="11" spans="1:7" x14ac:dyDescent="0.2">
      <c r="A11" s="1" t="s">
        <v>11</v>
      </c>
      <c r="B11" s="2" t="s">
        <v>45</v>
      </c>
      <c r="C11" s="2">
        <v>14</v>
      </c>
    </row>
    <row r="12" spans="1:7" x14ac:dyDescent="0.2">
      <c r="A12" s="1" t="s">
        <v>12</v>
      </c>
      <c r="B12" s="2" t="s">
        <v>27</v>
      </c>
      <c r="C12" s="2">
        <v>12</v>
      </c>
    </row>
    <row r="13" spans="1:7" x14ac:dyDescent="0.2">
      <c r="A13" s="1" t="s">
        <v>13</v>
      </c>
      <c r="B13" s="2" t="s">
        <v>29</v>
      </c>
      <c r="C13" s="2">
        <v>10</v>
      </c>
    </row>
    <row r="14" spans="1:7" x14ac:dyDescent="0.2">
      <c r="A14" s="1" t="s">
        <v>14</v>
      </c>
      <c r="B14" s="2" t="s">
        <v>8</v>
      </c>
      <c r="C14" s="2">
        <v>8</v>
      </c>
    </row>
    <row r="15" spans="1:7" x14ac:dyDescent="0.2">
      <c r="A15" s="1" t="s">
        <v>15</v>
      </c>
      <c r="B15" s="2" t="s">
        <v>25</v>
      </c>
      <c r="C15" s="2">
        <v>7</v>
      </c>
    </row>
    <row r="16" spans="1:7" x14ac:dyDescent="0.2">
      <c r="A16" s="1" t="s">
        <v>16</v>
      </c>
      <c r="B16" s="2" t="s">
        <v>46</v>
      </c>
      <c r="C16" s="2">
        <v>6</v>
      </c>
    </row>
    <row r="17" spans="1:7" x14ac:dyDescent="0.2">
      <c r="A17" s="1" t="s">
        <v>17</v>
      </c>
      <c r="B17" s="2" t="s">
        <v>47</v>
      </c>
      <c r="C17" s="2">
        <v>5</v>
      </c>
    </row>
    <row r="20" spans="1:7" ht="19" x14ac:dyDescent="0.25">
      <c r="A20" s="3" t="s">
        <v>36</v>
      </c>
    </row>
    <row r="21" spans="1:7" ht="19" x14ac:dyDescent="0.25">
      <c r="A21" s="3"/>
    </row>
    <row r="22" spans="1:7" x14ac:dyDescent="0.2">
      <c r="B22" s="5" t="s">
        <v>0</v>
      </c>
      <c r="C22" s="5" t="s">
        <v>1</v>
      </c>
      <c r="D22" s="5"/>
      <c r="E22" s="6"/>
      <c r="F22" s="5" t="s">
        <v>2</v>
      </c>
      <c r="G22" s="5" t="s">
        <v>1</v>
      </c>
    </row>
    <row r="23" spans="1:7" x14ac:dyDescent="0.2">
      <c r="A23" s="1" t="s">
        <v>3</v>
      </c>
      <c r="B23" s="2" t="s">
        <v>54</v>
      </c>
      <c r="C23" s="2">
        <v>30</v>
      </c>
      <c r="E23" s="1" t="s">
        <v>3</v>
      </c>
      <c r="F23" s="2" t="s">
        <v>39</v>
      </c>
      <c r="G23" s="2">
        <v>30</v>
      </c>
    </row>
    <row r="24" spans="1:7" x14ac:dyDescent="0.2">
      <c r="A24" s="1" t="s">
        <v>5</v>
      </c>
      <c r="B24" s="2" t="s">
        <v>43</v>
      </c>
      <c r="C24" s="2">
        <v>25</v>
      </c>
      <c r="E24" s="1" t="s">
        <v>5</v>
      </c>
      <c r="F24" s="2" t="s">
        <v>20</v>
      </c>
      <c r="G24" s="2">
        <v>25</v>
      </c>
    </row>
    <row r="25" spans="1:7" x14ac:dyDescent="0.2">
      <c r="A25" s="1" t="s">
        <v>7</v>
      </c>
      <c r="B25" s="2" t="s">
        <v>44</v>
      </c>
      <c r="C25" s="2">
        <v>22</v>
      </c>
      <c r="E25" s="1" t="s">
        <v>7</v>
      </c>
      <c r="F25" s="2" t="s">
        <v>53</v>
      </c>
      <c r="G25" s="2">
        <v>22</v>
      </c>
    </row>
    <row r="26" spans="1:7" x14ac:dyDescent="0.2">
      <c r="A26" s="1" t="s">
        <v>9</v>
      </c>
      <c r="B26" s="2" t="s">
        <v>26</v>
      </c>
      <c r="C26" s="2">
        <v>19</v>
      </c>
      <c r="E26" s="1" t="s">
        <v>9</v>
      </c>
      <c r="F26" s="2" t="s">
        <v>41</v>
      </c>
      <c r="G26" s="2">
        <v>19</v>
      </c>
    </row>
    <row r="27" spans="1:7" x14ac:dyDescent="0.2">
      <c r="A27" s="1" t="s">
        <v>10</v>
      </c>
      <c r="B27" s="2" t="s">
        <v>6</v>
      </c>
      <c r="C27" s="2">
        <v>16</v>
      </c>
      <c r="E27" s="1" t="s">
        <v>10</v>
      </c>
      <c r="F27" s="2" t="s">
        <v>56</v>
      </c>
      <c r="G27" s="2">
        <v>16</v>
      </c>
    </row>
    <row r="28" spans="1:7" x14ac:dyDescent="0.2">
      <c r="A28" s="1" t="s">
        <v>11</v>
      </c>
      <c r="B28" s="2" t="s">
        <v>45</v>
      </c>
      <c r="C28" s="2">
        <v>14</v>
      </c>
    </row>
    <row r="29" spans="1:7" x14ac:dyDescent="0.2">
      <c r="A29" s="1" t="s">
        <v>12</v>
      </c>
      <c r="B29" s="2" t="s">
        <v>29</v>
      </c>
      <c r="C29" s="2">
        <v>12</v>
      </c>
    </row>
    <row r="30" spans="1:7" x14ac:dyDescent="0.2">
      <c r="A30" s="1" t="s">
        <v>13</v>
      </c>
      <c r="B30" s="2" t="s">
        <v>28</v>
      </c>
      <c r="C30" s="2">
        <v>10</v>
      </c>
    </row>
    <row r="31" spans="1:7" x14ac:dyDescent="0.2">
      <c r="A31" s="1" t="s">
        <v>14</v>
      </c>
      <c r="B31" s="2" t="s">
        <v>25</v>
      </c>
      <c r="C31" s="2">
        <v>8</v>
      </c>
    </row>
    <row r="32" spans="1:7" x14ac:dyDescent="0.2">
      <c r="A32" s="1" t="s">
        <v>15</v>
      </c>
      <c r="B32" s="2" t="s">
        <v>52</v>
      </c>
      <c r="C32" s="2">
        <v>7</v>
      </c>
    </row>
    <row r="33" spans="1:7" x14ac:dyDescent="0.2">
      <c r="A33" s="1" t="s">
        <v>16</v>
      </c>
      <c r="B33" s="2" t="s">
        <v>47</v>
      </c>
      <c r="C33" s="2">
        <v>6</v>
      </c>
    </row>
    <row r="36" spans="1:7" ht="19" x14ac:dyDescent="0.25">
      <c r="A36" s="3" t="s">
        <v>37</v>
      </c>
    </row>
    <row r="38" spans="1:7" x14ac:dyDescent="0.2">
      <c r="B38" s="5" t="s">
        <v>18</v>
      </c>
      <c r="C38" s="5" t="s">
        <v>1</v>
      </c>
      <c r="D38" s="5"/>
      <c r="E38" s="6"/>
      <c r="F38" s="5" t="s">
        <v>2</v>
      </c>
      <c r="G38" s="5" t="s">
        <v>1</v>
      </c>
    </row>
    <row r="39" spans="1:7" x14ac:dyDescent="0.2">
      <c r="A39" s="1" t="s">
        <v>3</v>
      </c>
      <c r="B39" s="2" t="s">
        <v>54</v>
      </c>
      <c r="C39" s="2">
        <v>30</v>
      </c>
      <c r="E39" s="1" t="s">
        <v>3</v>
      </c>
      <c r="F39" s="2" t="s">
        <v>39</v>
      </c>
      <c r="G39" s="2">
        <v>30</v>
      </c>
    </row>
    <row r="40" spans="1:7" x14ac:dyDescent="0.2">
      <c r="A40" s="1" t="s">
        <v>5</v>
      </c>
      <c r="B40" s="2" t="s">
        <v>4</v>
      </c>
      <c r="C40" s="2">
        <v>25</v>
      </c>
      <c r="E40" s="1" t="s">
        <v>19</v>
      </c>
      <c r="F40" s="2" t="s">
        <v>57</v>
      </c>
      <c r="G40" s="2">
        <v>25</v>
      </c>
    </row>
    <row r="41" spans="1:7" x14ac:dyDescent="0.2">
      <c r="A41" s="1" t="s">
        <v>7</v>
      </c>
      <c r="B41" s="2" t="s">
        <v>43</v>
      </c>
      <c r="C41" s="2">
        <v>22</v>
      </c>
      <c r="E41" s="1" t="s">
        <v>7</v>
      </c>
      <c r="F41" s="2" t="s">
        <v>53</v>
      </c>
      <c r="G41" s="2">
        <v>22</v>
      </c>
    </row>
    <row r="42" spans="1:7" x14ac:dyDescent="0.2">
      <c r="A42" s="1" t="s">
        <v>9</v>
      </c>
      <c r="B42" s="2" t="s">
        <v>26</v>
      </c>
      <c r="C42" s="2">
        <v>19</v>
      </c>
      <c r="E42" s="1" t="s">
        <v>9</v>
      </c>
      <c r="F42" s="2" t="s">
        <v>20</v>
      </c>
      <c r="G42" s="2">
        <v>19</v>
      </c>
    </row>
    <row r="43" spans="1:7" x14ac:dyDescent="0.2">
      <c r="A43" s="1" t="s">
        <v>10</v>
      </c>
      <c r="B43" s="2" t="s">
        <v>6</v>
      </c>
      <c r="C43" s="2">
        <v>16</v>
      </c>
    </row>
    <row r="44" spans="1:7" x14ac:dyDescent="0.2">
      <c r="A44" s="1" t="s">
        <v>11</v>
      </c>
      <c r="B44" s="2" t="s">
        <v>8</v>
      </c>
      <c r="C44" s="2">
        <v>14</v>
      </c>
    </row>
    <row r="45" spans="1:7" x14ac:dyDescent="0.2">
      <c r="A45" s="1" t="s">
        <v>12</v>
      </c>
      <c r="B45" s="2" t="s">
        <v>58</v>
      </c>
      <c r="C45" s="2">
        <v>12</v>
      </c>
    </row>
    <row r="46" spans="1:7" x14ac:dyDescent="0.2">
      <c r="A46" s="1" t="s">
        <v>13</v>
      </c>
      <c r="B46" s="2" t="s">
        <v>45</v>
      </c>
      <c r="C46" s="2">
        <v>10</v>
      </c>
    </row>
    <row r="47" spans="1:7" x14ac:dyDescent="0.2">
      <c r="A47" s="1" t="s">
        <v>14</v>
      </c>
      <c r="B47" s="2" t="s">
        <v>25</v>
      </c>
      <c r="C47" s="2">
        <v>8</v>
      </c>
    </row>
    <row r="49" spans="1:7" ht="19" x14ac:dyDescent="0.25">
      <c r="A49" s="3" t="s">
        <v>38</v>
      </c>
    </row>
    <row r="51" spans="1:7" x14ac:dyDescent="0.2">
      <c r="B51" s="5" t="s">
        <v>0</v>
      </c>
      <c r="C51" s="5" t="s">
        <v>1</v>
      </c>
      <c r="D51" s="5"/>
      <c r="E51" s="6"/>
      <c r="F51" s="5" t="s">
        <v>2</v>
      </c>
      <c r="G51" s="5" t="s">
        <v>1</v>
      </c>
    </row>
    <row r="52" spans="1:7" x14ac:dyDescent="0.2">
      <c r="A52" s="1" t="s">
        <v>3</v>
      </c>
      <c r="C52" s="2">
        <v>30</v>
      </c>
      <c r="E52" s="1" t="s">
        <v>3</v>
      </c>
      <c r="G52" s="2">
        <v>30</v>
      </c>
    </row>
    <row r="53" spans="1:7" x14ac:dyDescent="0.2">
      <c r="A53" s="1" t="s">
        <v>5</v>
      </c>
      <c r="C53" s="2">
        <v>25</v>
      </c>
      <c r="E53" s="1" t="s">
        <v>19</v>
      </c>
      <c r="G53" s="2">
        <v>25</v>
      </c>
    </row>
    <row r="54" spans="1:7" x14ac:dyDescent="0.2">
      <c r="A54" s="1" t="s">
        <v>7</v>
      </c>
      <c r="C54" s="2">
        <v>22</v>
      </c>
      <c r="E54" s="1" t="s">
        <v>7</v>
      </c>
      <c r="G54" s="2">
        <v>22</v>
      </c>
    </row>
    <row r="55" spans="1:7" x14ac:dyDescent="0.2">
      <c r="A55" s="1" t="s">
        <v>9</v>
      </c>
      <c r="C55" s="2">
        <v>19</v>
      </c>
      <c r="E55" s="1" t="s">
        <v>9</v>
      </c>
      <c r="G55" s="2">
        <v>19</v>
      </c>
    </row>
    <row r="56" spans="1:7" x14ac:dyDescent="0.2">
      <c r="A56" s="1" t="s">
        <v>10</v>
      </c>
      <c r="C56" s="2">
        <v>16</v>
      </c>
    </row>
    <row r="57" spans="1:7" x14ac:dyDescent="0.2">
      <c r="A57" s="1" t="s">
        <v>11</v>
      </c>
      <c r="C57" s="2">
        <v>14</v>
      </c>
    </row>
    <row r="58" spans="1:7" x14ac:dyDescent="0.2">
      <c r="A58" s="1" t="s">
        <v>12</v>
      </c>
      <c r="C58" s="2">
        <v>12</v>
      </c>
    </row>
    <row r="59" spans="1:7" x14ac:dyDescent="0.2">
      <c r="A59" s="1" t="s">
        <v>13</v>
      </c>
      <c r="C59" s="2">
        <v>10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C12" sqref="C12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5" width="12.6640625" style="2"/>
    <col min="6" max="6" width="23.1640625" style="2" customWidth="1"/>
    <col min="7" max="16384" width="12.6640625" style="2"/>
  </cols>
  <sheetData>
    <row r="1" spans="1:7" ht="19" x14ac:dyDescent="0.25">
      <c r="A1" s="4" t="s">
        <v>42</v>
      </c>
    </row>
    <row r="3" spans="1:7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</row>
    <row r="4" spans="1:7" x14ac:dyDescent="0.2">
      <c r="A4" s="7" t="s">
        <v>3</v>
      </c>
      <c r="B4" s="2" t="s">
        <v>43</v>
      </c>
      <c r="C4" s="2">
        <f>22+25+22</f>
        <v>69</v>
      </c>
      <c r="E4" s="7" t="s">
        <v>3</v>
      </c>
      <c r="F4" s="2" t="s">
        <v>39</v>
      </c>
      <c r="G4" s="2">
        <f>30+30+30</f>
        <v>90</v>
      </c>
    </row>
    <row r="5" spans="1:7" x14ac:dyDescent="0.2">
      <c r="A5" s="7" t="s">
        <v>5</v>
      </c>
      <c r="B5" s="2" t="s">
        <v>54</v>
      </c>
      <c r="C5" s="2">
        <f>0+30+30</f>
        <v>60</v>
      </c>
      <c r="E5" s="7" t="s">
        <v>5</v>
      </c>
      <c r="F5" s="2" t="s">
        <v>40</v>
      </c>
      <c r="G5" s="2">
        <f>25+0+25</f>
        <v>50</v>
      </c>
    </row>
    <row r="6" spans="1:7" x14ac:dyDescent="0.2">
      <c r="A6" s="7" t="s">
        <v>7</v>
      </c>
      <c r="B6" s="2" t="s">
        <v>4</v>
      </c>
      <c r="C6" s="2">
        <f>30+0+25</f>
        <v>55</v>
      </c>
      <c r="E6" s="7" t="s">
        <v>7</v>
      </c>
      <c r="F6" s="2" t="s">
        <v>20</v>
      </c>
      <c r="G6" s="2">
        <f>0+25+19</f>
        <v>44</v>
      </c>
    </row>
    <row r="7" spans="1:7" x14ac:dyDescent="0.2">
      <c r="A7" s="7" t="s">
        <v>9</v>
      </c>
      <c r="B7" s="2" t="s">
        <v>26</v>
      </c>
      <c r="C7" s="2">
        <f>16+19+19</f>
        <v>54</v>
      </c>
      <c r="E7" s="7"/>
      <c r="F7" s="2" t="s">
        <v>53</v>
      </c>
      <c r="G7" s="2">
        <f>0+22+22</f>
        <v>44</v>
      </c>
    </row>
    <row r="8" spans="1:7" x14ac:dyDescent="0.2">
      <c r="A8" s="7" t="s">
        <v>10</v>
      </c>
      <c r="B8" s="2" t="s">
        <v>44</v>
      </c>
      <c r="C8" s="2">
        <f>19+22+0</f>
        <v>41</v>
      </c>
      <c r="E8" s="7" t="s">
        <v>10</v>
      </c>
      <c r="F8" s="2" t="s">
        <v>41</v>
      </c>
      <c r="G8" s="2">
        <f>19+19+0</f>
        <v>38</v>
      </c>
    </row>
    <row r="9" spans="1:7" x14ac:dyDescent="0.2">
      <c r="A9" s="7" t="s">
        <v>11</v>
      </c>
      <c r="B9" s="2" t="s">
        <v>45</v>
      </c>
      <c r="C9" s="2">
        <f>14+14+10</f>
        <v>38</v>
      </c>
      <c r="E9" s="7" t="s">
        <v>11</v>
      </c>
      <c r="F9" s="2" t="s">
        <v>30</v>
      </c>
      <c r="G9" s="2">
        <f>22+0+0</f>
        <v>22</v>
      </c>
    </row>
    <row r="10" spans="1:7" x14ac:dyDescent="0.2">
      <c r="A10" s="7" t="s">
        <v>12</v>
      </c>
      <c r="B10" s="2" t="s">
        <v>28</v>
      </c>
      <c r="C10" s="2">
        <f>25+10+0</f>
        <v>35</v>
      </c>
      <c r="E10" s="7" t="s">
        <v>12</v>
      </c>
      <c r="F10" s="2" t="s">
        <v>56</v>
      </c>
      <c r="G10" s="2">
        <f>0+16+0</f>
        <v>16</v>
      </c>
    </row>
    <row r="11" spans="1:7" x14ac:dyDescent="0.2">
      <c r="A11" s="7" t="s">
        <v>13</v>
      </c>
      <c r="B11" s="2" t="s">
        <v>6</v>
      </c>
      <c r="C11" s="2">
        <f>0+16+16</f>
        <v>32</v>
      </c>
      <c r="E11" s="7"/>
    </row>
    <row r="12" spans="1:7" x14ac:dyDescent="0.2">
      <c r="A12" s="7" t="s">
        <v>14</v>
      </c>
      <c r="B12" s="2" t="s">
        <v>25</v>
      </c>
      <c r="C12" s="2">
        <f>7+8+8</f>
        <v>23</v>
      </c>
      <c r="E12" s="7"/>
    </row>
    <row r="13" spans="1:7" x14ac:dyDescent="0.2">
      <c r="A13" s="7" t="s">
        <v>15</v>
      </c>
      <c r="B13" s="2" t="s">
        <v>29</v>
      </c>
      <c r="C13" s="2">
        <f>10+12+0</f>
        <v>22</v>
      </c>
      <c r="E13" s="7"/>
    </row>
    <row r="14" spans="1:7" x14ac:dyDescent="0.2">
      <c r="A14" s="7"/>
      <c r="B14" s="2" t="s">
        <v>8</v>
      </c>
      <c r="C14" s="2">
        <f>8+0+14</f>
        <v>22</v>
      </c>
      <c r="E14" s="7"/>
    </row>
    <row r="15" spans="1:7" x14ac:dyDescent="0.2">
      <c r="A15" s="7" t="s">
        <v>17</v>
      </c>
      <c r="B15" s="2" t="s">
        <v>27</v>
      </c>
      <c r="C15" s="2">
        <f>12+0+0</f>
        <v>12</v>
      </c>
      <c r="E15" s="7"/>
    </row>
    <row r="16" spans="1:7" x14ac:dyDescent="0.2">
      <c r="A16" s="7"/>
      <c r="B16" s="2" t="s">
        <v>58</v>
      </c>
      <c r="C16" s="2">
        <f>0+0+12</f>
        <v>12</v>
      </c>
      <c r="E16" s="1"/>
    </row>
    <row r="17" spans="1:5" x14ac:dyDescent="0.2">
      <c r="A17" s="7" t="s">
        <v>49</v>
      </c>
      <c r="B17" s="2" t="s">
        <v>47</v>
      </c>
      <c r="C17" s="2">
        <f>5+6+0</f>
        <v>11</v>
      </c>
      <c r="E17" s="1"/>
    </row>
    <row r="18" spans="1:5" x14ac:dyDescent="0.2">
      <c r="A18" s="7" t="s">
        <v>50</v>
      </c>
      <c r="B18" s="2" t="s">
        <v>46</v>
      </c>
      <c r="C18" s="2">
        <f>6+0+0</f>
        <v>6</v>
      </c>
    </row>
    <row r="19" spans="1:5" x14ac:dyDescent="0.2">
      <c r="A19" s="7"/>
    </row>
    <row r="20" spans="1:5" x14ac:dyDescent="0.2">
      <c r="A20" s="7"/>
    </row>
    <row r="21" spans="1:5" x14ac:dyDescent="0.2">
      <c r="A21" s="7"/>
    </row>
    <row r="22" spans="1:5" x14ac:dyDescent="0.2">
      <c r="A22" s="7"/>
    </row>
    <row r="23" spans="1:5" x14ac:dyDescent="0.2">
      <c r="A23" s="7"/>
    </row>
    <row r="24" spans="1:5" x14ac:dyDescent="0.2">
      <c r="A24" s="7"/>
    </row>
    <row r="25" spans="1:5" x14ac:dyDescent="0.2">
      <c r="A25" s="7"/>
    </row>
    <row r="26" spans="1:5" x14ac:dyDescent="0.2">
      <c r="A26" s="7"/>
    </row>
    <row r="27" spans="1:5" x14ac:dyDescent="0.2">
      <c r="A27" s="7"/>
    </row>
    <row r="28" spans="1:5" x14ac:dyDescent="0.2">
      <c r="A28" s="7"/>
    </row>
  </sheetData>
  <sheetProtection selectLockedCells="1" selectUnlockedCells="1"/>
  <sortState xmlns:xlrd2="http://schemas.microsoft.com/office/spreadsheetml/2017/richdata2" ref="F4:G10">
    <sortCondition descending="1" ref="G4:G10"/>
  </sortState>
  <pageMargins left="0.75" right="0.75" top="1" bottom="1" header="0.51180555555555551" footer="0.51180555555555551"/>
  <pageSetup paperSize="9" scale="70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workbookViewId="0">
      <selection activeCell="F18" sqref="F18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3" width="7.1640625" style="2" bestFit="1" customWidth="1"/>
    <col min="4" max="5" width="12.6640625" style="2"/>
    <col min="6" max="6" width="26.6640625" style="2" customWidth="1"/>
    <col min="7" max="7" width="7.1640625" style="2" bestFit="1" customWidth="1"/>
    <col min="8" max="16384" width="12.6640625" style="2"/>
  </cols>
  <sheetData>
    <row r="1" spans="1:15" ht="19" x14ac:dyDescent="0.25">
      <c r="A1" s="4" t="s">
        <v>59</v>
      </c>
    </row>
    <row r="3" spans="1:15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  <c r="I3" s="1"/>
      <c r="J3" s="5"/>
      <c r="K3" s="5"/>
      <c r="L3" s="5"/>
      <c r="M3" s="6"/>
      <c r="N3" s="5"/>
      <c r="O3" s="5"/>
    </row>
    <row r="4" spans="1:15" x14ac:dyDescent="0.2">
      <c r="A4" s="7" t="s">
        <v>3</v>
      </c>
      <c r="B4" s="2" t="s">
        <v>26</v>
      </c>
      <c r="C4" s="2">
        <f>30+16+19+19</f>
        <v>84</v>
      </c>
      <c r="E4" s="7" t="s">
        <v>3</v>
      </c>
      <c r="F4" s="2" t="s">
        <v>39</v>
      </c>
      <c r="G4" s="2">
        <f>0+30+30+30</f>
        <v>90</v>
      </c>
      <c r="I4" s="1"/>
      <c r="M4" s="1"/>
    </row>
    <row r="5" spans="1:15" x14ac:dyDescent="0.2">
      <c r="A5" s="7" t="s">
        <v>5</v>
      </c>
      <c r="B5" s="2" t="s">
        <v>4</v>
      </c>
      <c r="C5" s="2">
        <f>25+30+0+25</f>
        <v>80</v>
      </c>
      <c r="E5" s="7" t="s">
        <v>5</v>
      </c>
      <c r="F5" s="2" t="s">
        <v>20</v>
      </c>
      <c r="G5" s="2">
        <f>30+0+25+19</f>
        <v>74</v>
      </c>
      <c r="I5" s="1"/>
      <c r="M5" s="1"/>
    </row>
    <row r="6" spans="1:15" x14ac:dyDescent="0.2">
      <c r="A6" s="7" t="s">
        <v>7</v>
      </c>
      <c r="B6" s="2" t="s">
        <v>43</v>
      </c>
      <c r="C6" s="2">
        <f>0+22+25+22</f>
        <v>69</v>
      </c>
      <c r="E6" s="7" t="s">
        <v>7</v>
      </c>
      <c r="F6" s="2" t="s">
        <v>40</v>
      </c>
      <c r="G6" s="2">
        <f>0+25+0+25</f>
        <v>50</v>
      </c>
      <c r="I6" s="1"/>
      <c r="M6" s="1"/>
    </row>
    <row r="7" spans="1:15" x14ac:dyDescent="0.2">
      <c r="A7" s="7" t="s">
        <v>9</v>
      </c>
      <c r="B7" s="2" t="s">
        <v>54</v>
      </c>
      <c r="C7" s="2">
        <f>0+0+30+30</f>
        <v>60</v>
      </c>
      <c r="E7" s="7" t="s">
        <v>9</v>
      </c>
      <c r="F7" s="2" t="s">
        <v>53</v>
      </c>
      <c r="G7" s="2">
        <f>0+0+22+22</f>
        <v>44</v>
      </c>
      <c r="I7" s="1"/>
      <c r="M7" s="1"/>
    </row>
    <row r="8" spans="1:15" x14ac:dyDescent="0.2">
      <c r="A8" s="7" t="s">
        <v>10</v>
      </c>
      <c r="B8" s="2" t="s">
        <v>28</v>
      </c>
      <c r="C8" s="2">
        <f>19+25+10+0</f>
        <v>54</v>
      </c>
      <c r="E8" s="7" t="s">
        <v>10</v>
      </c>
      <c r="F8" s="2" t="s">
        <v>41</v>
      </c>
      <c r="G8" s="2">
        <f>0+19+19+0</f>
        <v>38</v>
      </c>
      <c r="I8" s="1"/>
      <c r="M8" s="1"/>
    </row>
    <row r="9" spans="1:15" x14ac:dyDescent="0.2">
      <c r="A9" s="7"/>
      <c r="B9" s="2" t="s">
        <v>6</v>
      </c>
      <c r="C9" s="2">
        <f>22+0+16+16</f>
        <v>54</v>
      </c>
      <c r="E9" s="7" t="s">
        <v>11</v>
      </c>
      <c r="F9" s="2" t="s">
        <v>33</v>
      </c>
      <c r="G9" s="2">
        <f>25+0+0+0</f>
        <v>25</v>
      </c>
      <c r="I9" s="1"/>
      <c r="M9" s="1"/>
    </row>
    <row r="10" spans="1:15" x14ac:dyDescent="0.2">
      <c r="A10" s="7" t="s">
        <v>12</v>
      </c>
      <c r="B10" s="2" t="s">
        <v>44</v>
      </c>
      <c r="C10" s="2">
        <f>0+19+22+0</f>
        <v>41</v>
      </c>
      <c r="E10" s="7" t="s">
        <v>12</v>
      </c>
      <c r="F10" s="2" t="s">
        <v>30</v>
      </c>
      <c r="G10" s="2">
        <f>0+22+0+0</f>
        <v>22</v>
      </c>
      <c r="I10" s="1"/>
      <c r="M10" s="1"/>
    </row>
    <row r="11" spans="1:15" x14ac:dyDescent="0.2">
      <c r="A11" s="7" t="s">
        <v>13</v>
      </c>
      <c r="B11" s="2" t="s">
        <v>45</v>
      </c>
      <c r="C11" s="2">
        <f>0+14+14+10</f>
        <v>38</v>
      </c>
      <c r="E11" s="7"/>
      <c r="F11" s="2" t="s">
        <v>31</v>
      </c>
      <c r="G11" s="2">
        <f>22+0+0+0</f>
        <v>22</v>
      </c>
      <c r="I11" s="1"/>
      <c r="M11" s="1"/>
    </row>
    <row r="12" spans="1:15" x14ac:dyDescent="0.2">
      <c r="A12" s="7"/>
      <c r="B12" s="2" t="s">
        <v>8</v>
      </c>
      <c r="C12" s="2">
        <f>16+8+0+14</f>
        <v>38</v>
      </c>
      <c r="E12" s="7" t="s">
        <v>14</v>
      </c>
      <c r="F12" s="2" t="s">
        <v>32</v>
      </c>
      <c r="G12" s="2">
        <f>19+0+0+0</f>
        <v>19</v>
      </c>
      <c r="I12" s="1"/>
      <c r="M12" s="1"/>
    </row>
    <row r="13" spans="1:15" x14ac:dyDescent="0.2">
      <c r="A13" s="7" t="s">
        <v>15</v>
      </c>
      <c r="B13" s="2" t="s">
        <v>29</v>
      </c>
      <c r="C13" s="2">
        <f>12+10+12+0</f>
        <v>34</v>
      </c>
      <c r="E13" s="7" t="s">
        <v>15</v>
      </c>
      <c r="F13" s="2" t="s">
        <v>56</v>
      </c>
      <c r="G13" s="2">
        <f>0+0+16+0</f>
        <v>16</v>
      </c>
      <c r="I13" s="1"/>
      <c r="M13" s="1"/>
    </row>
    <row r="14" spans="1:15" x14ac:dyDescent="0.2">
      <c r="A14" s="7" t="s">
        <v>16</v>
      </c>
      <c r="B14" s="2" t="s">
        <v>25</v>
      </c>
      <c r="C14" s="2">
        <f>10+7+8+8</f>
        <v>33</v>
      </c>
      <c r="E14" s="7"/>
      <c r="I14" s="1"/>
      <c r="M14" s="1"/>
    </row>
    <row r="15" spans="1:15" x14ac:dyDescent="0.2">
      <c r="A15" s="7" t="s">
        <v>17</v>
      </c>
      <c r="B15" s="2" t="s">
        <v>23</v>
      </c>
      <c r="C15" s="2">
        <f>14+0+0+0</f>
        <v>14</v>
      </c>
      <c r="E15" s="7"/>
      <c r="I15" s="1"/>
      <c r="M15" s="1"/>
    </row>
    <row r="16" spans="1:15" x14ac:dyDescent="0.2">
      <c r="A16" s="7" t="s">
        <v>48</v>
      </c>
      <c r="B16" s="2" t="s">
        <v>27</v>
      </c>
      <c r="C16" s="2">
        <f>0+12+0+0</f>
        <v>12</v>
      </c>
      <c r="E16" s="7"/>
      <c r="I16" s="1"/>
      <c r="M16" s="1"/>
    </row>
    <row r="17" spans="1:13" x14ac:dyDescent="0.2">
      <c r="A17" s="7"/>
      <c r="B17" s="2" t="s">
        <v>58</v>
      </c>
      <c r="C17" s="2">
        <f>0+0+0+12</f>
        <v>12</v>
      </c>
      <c r="E17" s="1"/>
      <c r="I17" s="1"/>
      <c r="M17" s="1"/>
    </row>
    <row r="18" spans="1:13" x14ac:dyDescent="0.2">
      <c r="A18" s="7" t="s">
        <v>50</v>
      </c>
      <c r="B18" s="2" t="s">
        <v>47</v>
      </c>
      <c r="C18" s="2">
        <f>0+5+6+0</f>
        <v>11</v>
      </c>
      <c r="I18" s="1"/>
      <c r="M18" s="1"/>
    </row>
    <row r="19" spans="1:13" x14ac:dyDescent="0.2">
      <c r="A19" s="7" t="s">
        <v>51</v>
      </c>
      <c r="B19" s="2" t="s">
        <v>52</v>
      </c>
      <c r="C19" s="2">
        <f>0+0+7+0</f>
        <v>7</v>
      </c>
      <c r="I19" s="1"/>
      <c r="M19" s="1"/>
    </row>
    <row r="20" spans="1:13" x14ac:dyDescent="0.2">
      <c r="A20" s="7" t="s">
        <v>55</v>
      </c>
      <c r="B20" s="2" t="s">
        <v>46</v>
      </c>
      <c r="C20" s="2">
        <f>0+6+0+0</f>
        <v>6</v>
      </c>
    </row>
    <row r="21" spans="1:13" x14ac:dyDescent="0.2">
      <c r="A21" s="7"/>
    </row>
    <row r="22" spans="1:13" x14ac:dyDescent="0.2">
      <c r="A22" s="7"/>
    </row>
    <row r="23" spans="1:13" x14ac:dyDescent="0.2">
      <c r="A23" s="7"/>
    </row>
    <row r="24" spans="1:13" x14ac:dyDescent="0.2">
      <c r="A24" s="7"/>
    </row>
    <row r="26" spans="1:13" x14ac:dyDescent="0.2">
      <c r="A26" s="7"/>
    </row>
    <row r="27" spans="1:13" x14ac:dyDescent="0.2">
      <c r="A27" s="2" t="s">
        <v>24</v>
      </c>
    </row>
    <row r="28" spans="1:13" x14ac:dyDescent="0.2">
      <c r="A28" s="7"/>
    </row>
    <row r="29" spans="1:13" x14ac:dyDescent="0.2">
      <c r="A29" s="7"/>
    </row>
  </sheetData>
  <sheetProtection selectLockedCells="1" selectUnlockedCells="1"/>
  <sortState xmlns:xlrd2="http://schemas.microsoft.com/office/spreadsheetml/2017/richdata2" ref="F4:G14">
    <sortCondition descending="1" ref="G4:G14"/>
  </sortState>
  <pageMargins left="0.75" right="0.75" top="1" bottom="1" header="0.51180555555555551" footer="0.51180555555555551"/>
  <pageSetup paperSize="9" scale="75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>
      <selection activeCell="B20" sqref="B20"/>
    </sheetView>
  </sheetViews>
  <sheetFormatPr baseColWidth="10" defaultColWidth="12.6640625" defaultRowHeight="16" x14ac:dyDescent="0.2"/>
  <cols>
    <col min="1" max="16384" width="12.6640625" style="2"/>
  </cols>
  <sheetData>
    <row r="1" spans="1:2" x14ac:dyDescent="0.2">
      <c r="A1" s="2" t="s">
        <v>21</v>
      </c>
    </row>
    <row r="3" spans="1:2" x14ac:dyDescent="0.2">
      <c r="A3" s="2" t="s">
        <v>22</v>
      </c>
      <c r="B3" s="2" t="s">
        <v>1</v>
      </c>
    </row>
    <row r="4" spans="1:2" x14ac:dyDescent="0.2">
      <c r="A4" s="2">
        <v>1</v>
      </c>
      <c r="B4" s="2">
        <v>30</v>
      </c>
    </row>
    <row r="5" spans="1:2" x14ac:dyDescent="0.2">
      <c r="A5" s="2">
        <v>2</v>
      </c>
      <c r="B5" s="2">
        <v>25</v>
      </c>
    </row>
    <row r="6" spans="1:2" x14ac:dyDescent="0.2">
      <c r="A6" s="2">
        <v>3</v>
      </c>
      <c r="B6" s="2">
        <v>22</v>
      </c>
    </row>
    <row r="7" spans="1:2" x14ac:dyDescent="0.2">
      <c r="A7" s="2">
        <v>4</v>
      </c>
      <c r="B7" s="2">
        <v>19</v>
      </c>
    </row>
    <row r="8" spans="1:2" x14ac:dyDescent="0.2">
      <c r="A8" s="2">
        <v>5</v>
      </c>
      <c r="B8" s="2">
        <v>16</v>
      </c>
    </row>
    <row r="9" spans="1:2" x14ac:dyDescent="0.2">
      <c r="A9" s="2">
        <v>6</v>
      </c>
      <c r="B9" s="2">
        <v>14</v>
      </c>
    </row>
    <row r="10" spans="1:2" x14ac:dyDescent="0.2">
      <c r="A10" s="2">
        <v>7</v>
      </c>
      <c r="B10" s="2">
        <v>12</v>
      </c>
    </row>
    <row r="11" spans="1:2" x14ac:dyDescent="0.2">
      <c r="A11" s="2">
        <v>8</v>
      </c>
      <c r="B11" s="2">
        <v>10</v>
      </c>
    </row>
    <row r="12" spans="1:2" x14ac:dyDescent="0.2">
      <c r="A12" s="2">
        <v>9</v>
      </c>
      <c r="B12" s="2">
        <v>8</v>
      </c>
    </row>
    <row r="13" spans="1:2" x14ac:dyDescent="0.2">
      <c r="A13" s="2">
        <v>10</v>
      </c>
      <c r="B13" s="2">
        <v>7</v>
      </c>
    </row>
    <row r="14" spans="1:2" x14ac:dyDescent="0.2">
      <c r="A14" s="2">
        <v>11</v>
      </c>
      <c r="B14" s="2">
        <v>6</v>
      </c>
    </row>
    <row r="15" spans="1:2" x14ac:dyDescent="0.2">
      <c r="A15" s="2">
        <v>12</v>
      </c>
      <c r="B15" s="2">
        <v>5</v>
      </c>
    </row>
    <row r="16" spans="1:2" x14ac:dyDescent="0.2">
      <c r="A16" s="2">
        <v>13</v>
      </c>
      <c r="B16" s="2">
        <v>4</v>
      </c>
    </row>
    <row r="17" spans="1:2" x14ac:dyDescent="0.2">
      <c r="A17" s="2">
        <v>14</v>
      </c>
      <c r="B17" s="2">
        <v>3</v>
      </c>
    </row>
    <row r="18" spans="1:2" x14ac:dyDescent="0.2">
      <c r="A18" s="2">
        <v>15</v>
      </c>
      <c r="B18" s="2">
        <v>2</v>
      </c>
    </row>
    <row r="19" spans="1:2" x14ac:dyDescent="0.2">
      <c r="A19" s="2">
        <v>16</v>
      </c>
      <c r="B19" s="2">
        <v>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2022-23</vt:lpstr>
      <vt:lpstr>Gesamtwertung 2022-23</vt:lpstr>
      <vt:lpstr>Rangliste</vt:lpstr>
      <vt:lpstr>Punktespiegel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Peter-Paul Hahnl</cp:lastModifiedBy>
  <cp:lastPrinted>2020-01-16T18:07:05Z</cp:lastPrinted>
  <dcterms:created xsi:type="dcterms:W3CDTF">2016-06-09T22:55:49Z</dcterms:created>
  <dcterms:modified xsi:type="dcterms:W3CDTF">2023-03-30T22:19:21Z</dcterms:modified>
</cp:coreProperties>
</file>